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20730" windowHeight="9990" tabRatio="640"/>
  </bookViews>
  <sheets>
    <sheet name="Niagara1" sheetId="1" r:id="rId1"/>
    <sheet name="Niagara2" sheetId="4" r:id="rId2"/>
    <sheet name="Oswego" sheetId="5" r:id="rId3"/>
    <sheet name="Niagara Cup" sheetId="7" r:id="rId4"/>
    <sheet name="Eastern Cup" sheetId="8" r:id="rId5"/>
    <sheet name="Lake Wide Cup" sheetId="3" r:id="rId6"/>
    <sheet name="Cup Points" sheetId="2" r:id="rId7"/>
  </sheets>
  <calcPr calcId="145621"/>
</workbook>
</file>

<file path=xl/calcChain.xml><?xml version="1.0" encoding="utf-8"?>
<calcChain xmlns="http://schemas.openxmlformats.org/spreadsheetml/2006/main">
  <c r="P11" i="1" l="1"/>
  <c r="H26" i="1"/>
  <c r="M22" i="7" l="1"/>
  <c r="L22" i="7"/>
  <c r="K22" i="7"/>
  <c r="J22" i="7"/>
  <c r="P23" i="1"/>
  <c r="H23" i="1"/>
  <c r="V23" i="1" l="1"/>
  <c r="P23" i="4"/>
  <c r="H23" i="4"/>
  <c r="P10" i="4"/>
  <c r="V10" i="4" s="1"/>
  <c r="H10" i="4"/>
  <c r="P8" i="4"/>
  <c r="H8" i="4"/>
  <c r="H12" i="4"/>
  <c r="P4" i="4"/>
  <c r="H4" i="4"/>
  <c r="V4" i="4" s="1"/>
  <c r="V8" i="4" l="1"/>
  <c r="V23" i="4"/>
  <c r="P14" i="1"/>
  <c r="H10" i="1" l="1"/>
  <c r="H5" i="1"/>
  <c r="AB33" i="5" l="1"/>
  <c r="P3" i="4" l="1"/>
  <c r="B35" i="4" l="1"/>
  <c r="J10" i="2"/>
  <c r="J11" i="2" s="1"/>
  <c r="J12" i="2" s="1"/>
  <c r="J13" i="2" s="1"/>
  <c r="J14" i="2" s="1"/>
  <c r="J15" i="2" s="1"/>
  <c r="F10" i="2"/>
  <c r="F11" i="2" s="1"/>
  <c r="F12" i="2" s="1"/>
  <c r="F13" i="2" s="1"/>
  <c r="F14" i="2" s="1"/>
  <c r="F15" i="2" s="1"/>
  <c r="B34" i="1"/>
  <c r="O32" i="5"/>
  <c r="O33" i="5"/>
  <c r="G32" i="5"/>
  <c r="G33" i="5"/>
  <c r="U33" i="5" s="1"/>
  <c r="O31" i="5"/>
  <c r="AB31" i="5" s="1"/>
  <c r="G31" i="5"/>
  <c r="AB32" i="5" l="1"/>
  <c r="U32" i="5"/>
  <c r="U31" i="5"/>
  <c r="A35" i="5"/>
  <c r="S35" i="5" l="1"/>
  <c r="R35" i="5"/>
  <c r="N35" i="5"/>
  <c r="K35" i="5"/>
  <c r="J35" i="5"/>
  <c r="F35" i="5"/>
  <c r="O30" i="5"/>
  <c r="G30" i="5"/>
  <c r="O29" i="5"/>
  <c r="AB29" i="5" s="1"/>
  <c r="G29" i="5"/>
  <c r="O28" i="5"/>
  <c r="G28" i="5"/>
  <c r="O27" i="5"/>
  <c r="G27" i="5"/>
  <c r="O26" i="5"/>
  <c r="G26" i="5"/>
  <c r="O25" i="5"/>
  <c r="G25" i="5"/>
  <c r="O24" i="5"/>
  <c r="G24" i="5"/>
  <c r="O23" i="5"/>
  <c r="G23" i="5"/>
  <c r="O22" i="5"/>
  <c r="G22" i="5"/>
  <c r="O21" i="5"/>
  <c r="G21" i="5"/>
  <c r="O20" i="5"/>
  <c r="G20" i="5"/>
  <c r="O19" i="5"/>
  <c r="G19" i="5"/>
  <c r="O18" i="5"/>
  <c r="G18" i="5"/>
  <c r="O17" i="5"/>
  <c r="G17" i="5"/>
  <c r="O16" i="5"/>
  <c r="G16" i="5"/>
  <c r="O15" i="5"/>
  <c r="G15" i="5"/>
  <c r="O14" i="5"/>
  <c r="G14" i="5"/>
  <c r="O13" i="5"/>
  <c r="G13" i="5"/>
  <c r="O12" i="5"/>
  <c r="G12" i="5"/>
  <c r="O11" i="5"/>
  <c r="G11" i="5"/>
  <c r="O10" i="5"/>
  <c r="G10" i="5"/>
  <c r="O9" i="5"/>
  <c r="G9" i="5"/>
  <c r="O8" i="5"/>
  <c r="G8" i="5"/>
  <c r="O7" i="5"/>
  <c r="G7" i="5"/>
  <c r="O6" i="5"/>
  <c r="G6" i="5"/>
  <c r="O5" i="5"/>
  <c r="G5" i="5"/>
  <c r="O4" i="5"/>
  <c r="G4" i="5"/>
  <c r="O3" i="5"/>
  <c r="G3" i="5"/>
  <c r="T35" i="4"/>
  <c r="S35" i="4"/>
  <c r="O35" i="4"/>
  <c r="L35" i="4"/>
  <c r="K35" i="4"/>
  <c r="G35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2" i="4"/>
  <c r="H22" i="4"/>
  <c r="P21" i="4"/>
  <c r="H21" i="4"/>
  <c r="P20" i="4"/>
  <c r="H20" i="4"/>
  <c r="P19" i="4"/>
  <c r="H19" i="4"/>
  <c r="AB12" i="5" l="1"/>
  <c r="AB16" i="5"/>
  <c r="AB23" i="5"/>
  <c r="AB28" i="5"/>
  <c r="AB25" i="5"/>
  <c r="AB3" i="5"/>
  <c r="AB5" i="5"/>
  <c r="AB13" i="5"/>
  <c r="AB17" i="5"/>
  <c r="AB18" i="5"/>
  <c r="AB30" i="5"/>
  <c r="AB27" i="5"/>
  <c r="AB26" i="5"/>
  <c r="AB24" i="5"/>
  <c r="AB22" i="5"/>
  <c r="AB21" i="5"/>
  <c r="AB20" i="5"/>
  <c r="AB19" i="5"/>
  <c r="AB15" i="5"/>
  <c r="AB14" i="5"/>
  <c r="AB11" i="5"/>
  <c r="AB10" i="5"/>
  <c r="AB9" i="5"/>
  <c r="AB8" i="5"/>
  <c r="AB7" i="5"/>
  <c r="AB6" i="5"/>
  <c r="AB4" i="5"/>
  <c r="P33" i="5"/>
  <c r="Q33" i="5" s="1"/>
  <c r="P32" i="5"/>
  <c r="Q32" i="5" s="1"/>
  <c r="H32" i="5"/>
  <c r="I32" i="5" s="1"/>
  <c r="H33" i="5"/>
  <c r="I33" i="5" s="1"/>
  <c r="H31" i="5"/>
  <c r="I31" i="5" s="1"/>
  <c r="P31" i="5"/>
  <c r="Q31" i="5" s="1"/>
  <c r="U13" i="5"/>
  <c r="U16" i="5"/>
  <c r="U14" i="5"/>
  <c r="U15" i="5"/>
  <c r="U4" i="5"/>
  <c r="U3" i="5"/>
  <c r="U17" i="5"/>
  <c r="U12" i="5"/>
  <c r="U5" i="5"/>
  <c r="U9" i="5"/>
  <c r="U11" i="5"/>
  <c r="U10" i="5"/>
  <c r="V33" i="4"/>
  <c r="V29" i="4"/>
  <c r="V32" i="4"/>
  <c r="V21" i="4"/>
  <c r="V25" i="4"/>
  <c r="V22" i="4"/>
  <c r="V31" i="4"/>
  <c r="H12" i="5"/>
  <c r="P6" i="5"/>
  <c r="V26" i="4"/>
  <c r="P8" i="5"/>
  <c r="Q8" i="5" s="1"/>
  <c r="H9" i="5"/>
  <c r="H10" i="5"/>
  <c r="H11" i="5"/>
  <c r="H13" i="5"/>
  <c r="H14" i="5"/>
  <c r="I14" i="5" s="1"/>
  <c r="H15" i="5"/>
  <c r="H16" i="5"/>
  <c r="H17" i="5"/>
  <c r="H18" i="5"/>
  <c r="H8" i="5"/>
  <c r="U8" i="5"/>
  <c r="V27" i="4"/>
  <c r="V28" i="4"/>
  <c r="V30" i="4"/>
  <c r="G35" i="5"/>
  <c r="H3" i="5"/>
  <c r="H5" i="5"/>
  <c r="H4" i="5"/>
  <c r="H7" i="5"/>
  <c r="U7" i="5"/>
  <c r="V24" i="4"/>
  <c r="P3" i="5"/>
  <c r="Q3" i="5" s="1"/>
  <c r="O35" i="5"/>
  <c r="P5" i="5"/>
  <c r="Q5" i="5" s="1"/>
  <c r="P4" i="5"/>
  <c r="Q4" i="5" s="1"/>
  <c r="H6" i="5"/>
  <c r="U6" i="5"/>
  <c r="P7" i="5"/>
  <c r="Q7" i="5" s="1"/>
  <c r="P9" i="5"/>
  <c r="Q9" i="5" s="1"/>
  <c r="P10" i="5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H19" i="5"/>
  <c r="I19" i="5" s="1"/>
  <c r="P19" i="5"/>
  <c r="Q19" i="5" s="1"/>
  <c r="H20" i="5"/>
  <c r="P20" i="5"/>
  <c r="Q20" i="5" s="1"/>
  <c r="H21" i="5"/>
  <c r="P21" i="5"/>
  <c r="Q21" i="5" s="1"/>
  <c r="H22" i="5"/>
  <c r="I22" i="5" s="1"/>
  <c r="P22" i="5"/>
  <c r="Q22" i="5" s="1"/>
  <c r="H23" i="5"/>
  <c r="I23" i="5" s="1"/>
  <c r="P23" i="5"/>
  <c r="Q23" i="5" s="1"/>
  <c r="H24" i="5"/>
  <c r="I24" i="5" s="1"/>
  <c r="P24" i="5"/>
  <c r="Q24" i="5" s="1"/>
  <c r="H25" i="5"/>
  <c r="I25" i="5" s="1"/>
  <c r="P25" i="5"/>
  <c r="Q25" i="5" s="1"/>
  <c r="H26" i="5"/>
  <c r="I26" i="5" s="1"/>
  <c r="P26" i="5"/>
  <c r="Q26" i="5" s="1"/>
  <c r="H27" i="5"/>
  <c r="I27" i="5" s="1"/>
  <c r="P27" i="5"/>
  <c r="Q27" i="5" s="1"/>
  <c r="H28" i="5"/>
  <c r="I28" i="5" s="1"/>
  <c r="P28" i="5"/>
  <c r="Q28" i="5" s="1"/>
  <c r="H29" i="5"/>
  <c r="I29" i="5" s="1"/>
  <c r="P29" i="5"/>
  <c r="Q29" i="5" s="1"/>
  <c r="H30" i="5"/>
  <c r="I30" i="5" s="1"/>
  <c r="P30" i="5"/>
  <c r="Q30" i="5" s="1"/>
  <c r="U19" i="5"/>
  <c r="U20" i="5"/>
  <c r="U21" i="5"/>
  <c r="U22" i="5"/>
  <c r="U23" i="5"/>
  <c r="U24" i="5"/>
  <c r="U25" i="5"/>
  <c r="U26" i="5"/>
  <c r="U27" i="5"/>
  <c r="U28" i="5"/>
  <c r="U29" i="5"/>
  <c r="U30" i="5"/>
  <c r="P18" i="4"/>
  <c r="H18" i="4"/>
  <c r="P17" i="4"/>
  <c r="H17" i="4"/>
  <c r="P16" i="4"/>
  <c r="H16" i="4"/>
  <c r="P15" i="4"/>
  <c r="H15" i="4"/>
  <c r="P14" i="4"/>
  <c r="H14" i="4"/>
  <c r="P13" i="4"/>
  <c r="H13" i="4"/>
  <c r="P12" i="4"/>
  <c r="P11" i="4"/>
  <c r="H11" i="4"/>
  <c r="P9" i="4"/>
  <c r="Q6" i="5" l="1"/>
  <c r="F6" i="8" s="1"/>
  <c r="I21" i="5"/>
  <c r="I20" i="5"/>
  <c r="I6" i="5"/>
  <c r="E6" i="8" s="1"/>
  <c r="I4" i="5"/>
  <c r="E4" i="8" s="1"/>
  <c r="I3" i="5"/>
  <c r="I8" i="5"/>
  <c r="E8" i="8" s="1"/>
  <c r="I17" i="5"/>
  <c r="I15" i="5"/>
  <c r="I13" i="5"/>
  <c r="E13" i="8" s="1"/>
  <c r="I10" i="5"/>
  <c r="E10" i="8" s="1"/>
  <c r="I7" i="5"/>
  <c r="E7" i="8" s="1"/>
  <c r="I5" i="5"/>
  <c r="E5" i="8" s="1"/>
  <c r="I18" i="5"/>
  <c r="I16" i="5"/>
  <c r="I11" i="5"/>
  <c r="E11" i="8" s="1"/>
  <c r="I9" i="5"/>
  <c r="E9" i="8" s="1"/>
  <c r="I12" i="5"/>
  <c r="E12" i="8" s="1"/>
  <c r="V13" i="4"/>
  <c r="V12" i="4"/>
  <c r="V11" i="4"/>
  <c r="V14" i="4"/>
  <c r="V15" i="4"/>
  <c r="V18" i="4"/>
  <c r="V16" i="4"/>
  <c r="H9" i="4"/>
  <c r="P7" i="4"/>
  <c r="H7" i="4"/>
  <c r="P6" i="4"/>
  <c r="H6" i="4"/>
  <c r="P5" i="4"/>
  <c r="H5" i="4"/>
  <c r="H3" i="4"/>
  <c r="T34" i="1"/>
  <c r="S34" i="1"/>
  <c r="O34" i="1"/>
  <c r="L34" i="1"/>
  <c r="K34" i="1"/>
  <c r="G34" i="1"/>
  <c r="P32" i="1"/>
  <c r="H32" i="1"/>
  <c r="P31" i="1"/>
  <c r="H31" i="1"/>
  <c r="P30" i="1"/>
  <c r="H30" i="1"/>
  <c r="P29" i="1"/>
  <c r="H29" i="1"/>
  <c r="P28" i="1"/>
  <c r="H28" i="1"/>
  <c r="P27" i="1"/>
  <c r="H27" i="1"/>
  <c r="P26" i="1"/>
  <c r="P25" i="1"/>
  <c r="H25" i="1"/>
  <c r="P24" i="1"/>
  <c r="H24" i="1"/>
  <c r="P22" i="1"/>
  <c r="H22" i="1"/>
  <c r="P21" i="1"/>
  <c r="H21" i="1"/>
  <c r="P20" i="1"/>
  <c r="H20" i="1"/>
  <c r="P19" i="1"/>
  <c r="H19" i="1"/>
  <c r="P18" i="1"/>
  <c r="H18" i="1"/>
  <c r="P17" i="1"/>
  <c r="H17" i="1"/>
  <c r="P16" i="1"/>
  <c r="H16" i="1"/>
  <c r="P15" i="1"/>
  <c r="H15" i="1"/>
  <c r="H14" i="1"/>
  <c r="P13" i="1"/>
  <c r="H13" i="1"/>
  <c r="P12" i="1"/>
  <c r="H12" i="1"/>
  <c r="H11" i="1"/>
  <c r="P10" i="1"/>
  <c r="P9" i="1"/>
  <c r="H9" i="1"/>
  <c r="P8" i="1"/>
  <c r="I8" i="4" l="1"/>
  <c r="J8" i="4" s="1"/>
  <c r="J9" i="7" s="1"/>
  <c r="I4" i="4"/>
  <c r="J4" i="4" s="1"/>
  <c r="J5" i="7" s="1"/>
  <c r="I23" i="4"/>
  <c r="J23" i="4" s="1"/>
  <c r="J23" i="7" s="1"/>
  <c r="I10" i="4"/>
  <c r="J10" i="4" s="1"/>
  <c r="J11" i="7" s="1"/>
  <c r="Q10" i="4"/>
  <c r="R10" i="4" s="1"/>
  <c r="K11" i="7" s="1"/>
  <c r="Q4" i="4"/>
  <c r="R4" i="4" s="1"/>
  <c r="K5" i="7" s="1"/>
  <c r="Q8" i="4"/>
  <c r="R8" i="4" s="1"/>
  <c r="K9" i="7" s="1"/>
  <c r="Q23" i="4"/>
  <c r="R23" i="4" s="1"/>
  <c r="K23" i="7" s="1"/>
  <c r="V32" i="1"/>
  <c r="V29" i="1"/>
  <c r="V7" i="4"/>
  <c r="Q5" i="4"/>
  <c r="R5" i="4" s="1"/>
  <c r="K6" i="7" s="1"/>
  <c r="I6" i="4"/>
  <c r="J6" i="4" s="1"/>
  <c r="Q6" i="4"/>
  <c r="R6" i="4" s="1"/>
  <c r="I7" i="4"/>
  <c r="J7" i="4" s="1"/>
  <c r="V28" i="1"/>
  <c r="V26" i="1"/>
  <c r="V21" i="1"/>
  <c r="V20" i="1"/>
  <c r="V14" i="1"/>
  <c r="V13" i="1"/>
  <c r="V11" i="1"/>
  <c r="V9" i="1"/>
  <c r="V31" i="1"/>
  <c r="V30" i="1"/>
  <c r="V15" i="1"/>
  <c r="V12" i="1"/>
  <c r="V18" i="1"/>
  <c r="V10" i="1"/>
  <c r="V17" i="1"/>
  <c r="V22" i="1"/>
  <c r="V24" i="1"/>
  <c r="V25" i="1"/>
  <c r="V19" i="1"/>
  <c r="V27" i="1"/>
  <c r="P35" i="4"/>
  <c r="Q30" i="4"/>
  <c r="R30" i="4" s="1"/>
  <c r="Q29" i="4"/>
  <c r="R29" i="4" s="1"/>
  <c r="K28" i="7" s="1"/>
  <c r="Q24" i="4"/>
  <c r="R24" i="4" s="1"/>
  <c r="Q20" i="4"/>
  <c r="R20" i="4" s="1"/>
  <c r="Q33" i="4"/>
  <c r="R33" i="4" s="1"/>
  <c r="Q32" i="4"/>
  <c r="R32" i="4" s="1"/>
  <c r="Q31" i="4"/>
  <c r="R31" i="4" s="1"/>
  <c r="K29" i="7" s="1"/>
  <c r="Q22" i="4"/>
  <c r="R22" i="4" s="1"/>
  <c r="Q26" i="4"/>
  <c r="R26" i="4" s="1"/>
  <c r="K26" i="7" s="1"/>
  <c r="Q25" i="4"/>
  <c r="R25" i="4" s="1"/>
  <c r="Q28" i="4"/>
  <c r="R28" i="4" s="1"/>
  <c r="K27" i="7" s="1"/>
  <c r="Q27" i="4"/>
  <c r="R27" i="4" s="1"/>
  <c r="Q19" i="4"/>
  <c r="R19" i="4" s="1"/>
  <c r="Q14" i="4"/>
  <c r="R14" i="4" s="1"/>
  <c r="Q9" i="4"/>
  <c r="R9" i="4" s="1"/>
  <c r="K10" i="7" s="1"/>
  <c r="Q21" i="4"/>
  <c r="R21" i="4" s="1"/>
  <c r="Q13" i="4"/>
  <c r="R13" i="4" s="1"/>
  <c r="Q17" i="4"/>
  <c r="R17" i="4" s="1"/>
  <c r="V16" i="1"/>
  <c r="H35" i="4"/>
  <c r="I30" i="4"/>
  <c r="J30" i="4" s="1"/>
  <c r="I28" i="4"/>
  <c r="J28" i="4" s="1"/>
  <c r="J27" i="7" s="1"/>
  <c r="I25" i="4"/>
  <c r="J25" i="4" s="1"/>
  <c r="I24" i="4"/>
  <c r="J24" i="4" s="1"/>
  <c r="I21" i="4"/>
  <c r="J21" i="4" s="1"/>
  <c r="I20" i="4"/>
  <c r="J20" i="4" s="1"/>
  <c r="I19" i="4"/>
  <c r="J19" i="4" s="1"/>
  <c r="I26" i="4"/>
  <c r="J26" i="4" s="1"/>
  <c r="J26" i="7" s="1"/>
  <c r="I32" i="4"/>
  <c r="J32" i="4" s="1"/>
  <c r="I33" i="4"/>
  <c r="J33" i="4" s="1"/>
  <c r="I27" i="4"/>
  <c r="J27" i="4" s="1"/>
  <c r="I29" i="4"/>
  <c r="J29" i="4" s="1"/>
  <c r="J28" i="7" s="1"/>
  <c r="I22" i="4"/>
  <c r="J22" i="4" s="1"/>
  <c r="I31" i="4"/>
  <c r="J31" i="4" s="1"/>
  <c r="J29" i="7" s="1"/>
  <c r="I16" i="4"/>
  <c r="J16" i="4" s="1"/>
  <c r="I12" i="4"/>
  <c r="J12" i="4" s="1"/>
  <c r="I18" i="4"/>
  <c r="J18" i="4" s="1"/>
  <c r="I15" i="4"/>
  <c r="J15" i="4" s="1"/>
  <c r="J16" i="7" s="1"/>
  <c r="I11" i="4"/>
  <c r="J11" i="4" s="1"/>
  <c r="J12" i="7" s="1"/>
  <c r="I13" i="4"/>
  <c r="J13" i="4" s="1"/>
  <c r="Q16" i="4"/>
  <c r="R16" i="4" s="1"/>
  <c r="V9" i="4"/>
  <c r="I3" i="4"/>
  <c r="J3" i="4" s="1"/>
  <c r="I5" i="4"/>
  <c r="J5" i="4" s="1"/>
  <c r="J6" i="7" s="1"/>
  <c r="V5" i="4"/>
  <c r="Q7" i="4"/>
  <c r="R7" i="4" s="1"/>
  <c r="Q12" i="4"/>
  <c r="R12" i="4" s="1"/>
  <c r="I17" i="4"/>
  <c r="J17" i="4" s="1"/>
  <c r="Q15" i="4"/>
  <c r="R15" i="4" s="1"/>
  <c r="K16" i="7" s="1"/>
  <c r="Q18" i="4"/>
  <c r="R18" i="4" s="1"/>
  <c r="Q3" i="4"/>
  <c r="R3" i="4" s="1"/>
  <c r="V3" i="4"/>
  <c r="V6" i="4"/>
  <c r="I9" i="4"/>
  <c r="J9" i="4" s="1"/>
  <c r="J10" i="7" s="1"/>
  <c r="I14" i="4"/>
  <c r="J14" i="4" s="1"/>
  <c r="Q11" i="4"/>
  <c r="R11" i="4" s="1"/>
  <c r="K12" i="7" s="1"/>
  <c r="H8" i="1"/>
  <c r="V8" i="1" s="1"/>
  <c r="P7" i="1"/>
  <c r="H7" i="1"/>
  <c r="P6" i="1"/>
  <c r="H6" i="1"/>
  <c r="P5" i="1"/>
  <c r="P4" i="1"/>
  <c r="H4" i="1"/>
  <c r="P3" i="1"/>
  <c r="H3" i="1"/>
  <c r="Q23" i="1" l="1"/>
  <c r="R23" i="1" s="1"/>
  <c r="F22" i="7" s="1"/>
  <c r="I23" i="1"/>
  <c r="J23" i="1" s="1"/>
  <c r="E22" i="7" s="1"/>
  <c r="V7" i="1"/>
  <c r="V5" i="1"/>
  <c r="V4" i="1"/>
  <c r="Q19" i="1"/>
  <c r="Q5" i="1"/>
  <c r="R5" i="1" s="1"/>
  <c r="F6" i="7" s="1"/>
  <c r="Q6" i="1"/>
  <c r="R6" i="1" s="1"/>
  <c r="F7" i="7" s="1"/>
  <c r="Q7" i="1"/>
  <c r="I18" i="1"/>
  <c r="J18" i="1" s="1"/>
  <c r="E18" i="7" s="1"/>
  <c r="I4" i="1"/>
  <c r="J4" i="1" s="1"/>
  <c r="E5" i="7" s="1"/>
  <c r="I3" i="1"/>
  <c r="J3" i="1" s="1"/>
  <c r="I17" i="1"/>
  <c r="J17" i="1" s="1"/>
  <c r="E17" i="7" s="1"/>
  <c r="I7" i="1"/>
  <c r="J7" i="1" s="1"/>
  <c r="E8" i="7" s="1"/>
  <c r="I8" i="1"/>
  <c r="J8" i="1" s="1"/>
  <c r="E9" i="7" s="1"/>
  <c r="Q31" i="1"/>
  <c r="Q29" i="1"/>
  <c r="R29" i="1" s="1"/>
  <c r="F27" i="7" s="1"/>
  <c r="Q26" i="1"/>
  <c r="Q11" i="1"/>
  <c r="Q12" i="1"/>
  <c r="R12" i="1" s="1"/>
  <c r="F12" i="7" s="1"/>
  <c r="Q25" i="1"/>
  <c r="Q16" i="1"/>
  <c r="I27" i="1"/>
  <c r="Q10" i="1"/>
  <c r="Q9" i="1"/>
  <c r="I22" i="1"/>
  <c r="J22" i="1" s="1"/>
  <c r="E21" i="7" s="1"/>
  <c r="I6" i="1"/>
  <c r="J6" i="1" s="1"/>
  <c r="H34" i="1"/>
  <c r="I16" i="1"/>
  <c r="J16" i="1" s="1"/>
  <c r="E16" i="7" s="1"/>
  <c r="I15" i="1"/>
  <c r="J15" i="1" s="1"/>
  <c r="E15" i="7" s="1"/>
  <c r="I30" i="1"/>
  <c r="J30" i="1" s="1"/>
  <c r="I32" i="1"/>
  <c r="J32" i="1" s="1"/>
  <c r="I11" i="1"/>
  <c r="J11" i="1" s="1"/>
  <c r="I25" i="1"/>
  <c r="J25" i="1" s="1"/>
  <c r="E24" i="7" s="1"/>
  <c r="I28" i="1"/>
  <c r="J28" i="1" s="1"/>
  <c r="E26" i="7" s="1"/>
  <c r="I12" i="1"/>
  <c r="J12" i="1" s="1"/>
  <c r="E12" i="7" s="1"/>
  <c r="I10" i="1"/>
  <c r="I9" i="1"/>
  <c r="J9" i="1" s="1"/>
  <c r="E10" i="7" s="1"/>
  <c r="I24" i="1"/>
  <c r="J24" i="1" s="1"/>
  <c r="E23" i="7" s="1"/>
  <c r="I19" i="1"/>
  <c r="J19" i="1" s="1"/>
  <c r="E19" i="7" s="1"/>
  <c r="I5" i="1"/>
  <c r="V6" i="1"/>
  <c r="I31" i="1"/>
  <c r="J31" i="1" s="1"/>
  <c r="E29" i="7" s="1"/>
  <c r="I29" i="1"/>
  <c r="J29" i="1" s="1"/>
  <c r="E27" i="7" s="1"/>
  <c r="I26" i="1"/>
  <c r="J26" i="1" s="1"/>
  <c r="E25" i="7" s="1"/>
  <c r="I14" i="1"/>
  <c r="J14" i="1" s="1"/>
  <c r="E14" i="7" s="1"/>
  <c r="I20" i="1"/>
  <c r="J20" i="1" s="1"/>
  <c r="E20" i="7" s="1"/>
  <c r="Q32" i="1"/>
  <c r="R32" i="1" s="1"/>
  <c r="P34" i="1"/>
  <c r="Q30" i="1"/>
  <c r="Q22" i="1"/>
  <c r="Q18" i="1"/>
  <c r="R18" i="1" s="1"/>
  <c r="F18" i="7" s="1"/>
  <c r="Q17" i="1"/>
  <c r="Q8" i="1"/>
  <c r="R8" i="1" s="1"/>
  <c r="F9" i="7" s="1"/>
  <c r="Q20" i="1"/>
  <c r="R20" i="1" s="1"/>
  <c r="F20" i="7" s="1"/>
  <c r="Q14" i="1"/>
  <c r="Q28" i="1"/>
  <c r="Q21" i="1"/>
  <c r="Q13" i="1"/>
  <c r="R13" i="1" s="1"/>
  <c r="F13" i="7" s="1"/>
  <c r="V3" i="1"/>
  <c r="Q4" i="1"/>
  <c r="Q15" i="1"/>
  <c r="I13" i="1"/>
  <c r="J13" i="1" s="1"/>
  <c r="E13" i="7" s="1"/>
  <c r="Q27" i="1"/>
  <c r="I21" i="1"/>
  <c r="Q24" i="1"/>
  <c r="R24" i="1" s="1"/>
  <c r="F23" i="7" s="1"/>
  <c r="W23" i="1" l="1"/>
  <c r="X23" i="1" s="1"/>
  <c r="G22" i="7" s="1"/>
  <c r="N22" i="7" s="1"/>
  <c r="E28" i="7"/>
  <c r="E7" i="7"/>
  <c r="E4" i="7"/>
  <c r="W5" i="1"/>
  <c r="W6" i="1"/>
  <c r="W18" i="1"/>
  <c r="W16" i="1"/>
  <c r="X16" i="1" s="1"/>
  <c r="G16" i="7" s="1"/>
  <c r="W8" i="1"/>
  <c r="W25" i="1"/>
  <c r="W7" i="1"/>
  <c r="X7" i="1" s="1"/>
  <c r="G8" i="7" s="1"/>
  <c r="W22" i="1"/>
  <c r="X22" i="1" s="1"/>
  <c r="G21" i="7" s="1"/>
  <c r="W19" i="1"/>
  <c r="X19" i="1" s="1"/>
  <c r="G19" i="7" s="1"/>
  <c r="W27" i="1"/>
  <c r="X27" i="1" s="1"/>
  <c r="W17" i="1"/>
  <c r="X17" i="1" s="1"/>
  <c r="G17" i="7" s="1"/>
  <c r="W24" i="1"/>
  <c r="V34" i="1"/>
  <c r="W15" i="1"/>
  <c r="X15" i="1" s="1"/>
  <c r="G15" i="7" s="1"/>
  <c r="W26" i="1"/>
  <c r="X26" i="1" s="1"/>
  <c r="G25" i="7" s="1"/>
  <c r="W13" i="1"/>
  <c r="W32" i="1"/>
  <c r="W3" i="1"/>
  <c r="W29" i="1"/>
  <c r="W9" i="1"/>
  <c r="W21" i="1"/>
  <c r="W28" i="1"/>
  <c r="X28" i="1" s="1"/>
  <c r="G26" i="7" s="1"/>
  <c r="W31" i="1"/>
  <c r="W12" i="1"/>
  <c r="W20" i="1"/>
  <c r="W30" i="1"/>
  <c r="X30" i="1" s="1"/>
  <c r="W14" i="1"/>
  <c r="W11" i="1"/>
  <c r="X11" i="1" s="1"/>
  <c r="W4" i="1"/>
  <c r="X4" i="1" s="1"/>
  <c r="G5" i="7" s="1"/>
  <c r="W10" i="1"/>
  <c r="X10" i="1" s="1"/>
  <c r="G11" i="7" s="1"/>
  <c r="H22" i="7" l="1"/>
  <c r="Z23" i="1"/>
  <c r="G28" i="7"/>
  <c r="X12" i="1"/>
  <c r="G12" i="7" s="1"/>
  <c r="X29" i="1"/>
  <c r="G27" i="7" s="1"/>
  <c r="H27" i="7" s="1"/>
  <c r="X32" i="1"/>
  <c r="Z32" i="1" s="1"/>
  <c r="X13" i="1"/>
  <c r="G13" i="7" s="1"/>
  <c r="X8" i="1"/>
  <c r="G9" i="7" s="1"/>
  <c r="X18" i="1"/>
  <c r="G18" i="7" s="1"/>
  <c r="X20" i="1"/>
  <c r="G20" i="7" s="1"/>
  <c r="X3" i="1"/>
  <c r="X24" i="1"/>
  <c r="X6" i="1"/>
  <c r="J8" i="7"/>
  <c r="K8" i="7"/>
  <c r="J4" i="7"/>
  <c r="K4" i="7"/>
  <c r="J7" i="7"/>
  <c r="K7" i="7"/>
  <c r="K17" i="7"/>
  <c r="J13" i="7"/>
  <c r="K13" i="7"/>
  <c r="K14" i="7"/>
  <c r="J20" i="7"/>
  <c r="J24" i="7"/>
  <c r="K24" i="7"/>
  <c r="J25" i="7"/>
  <c r="K25" i="7"/>
  <c r="J18" i="7"/>
  <c r="K18" i="7"/>
  <c r="U18" i="5"/>
  <c r="F4" i="8"/>
  <c r="F8" i="8"/>
  <c r="F9" i="8"/>
  <c r="F10" i="8"/>
  <c r="F11" i="8"/>
  <c r="F13" i="8"/>
  <c r="V17" i="4"/>
  <c r="V19" i="4"/>
  <c r="V20" i="4"/>
  <c r="J15" i="7"/>
  <c r="Q3" i="1"/>
  <c r="R3" i="1" s="1"/>
  <c r="F4" i="7" s="1"/>
  <c r="J19" i="7"/>
  <c r="K19" i="7"/>
  <c r="J21" i="7"/>
  <c r="W10" i="4" l="1"/>
  <c r="X10" i="4" s="1"/>
  <c r="W8" i="4"/>
  <c r="X8" i="4" s="1"/>
  <c r="W23" i="4"/>
  <c r="X23" i="4" s="1"/>
  <c r="W4" i="4"/>
  <c r="X4" i="4" s="1"/>
  <c r="H9" i="7"/>
  <c r="Z24" i="1"/>
  <c r="G23" i="7"/>
  <c r="G7" i="7"/>
  <c r="Z29" i="1"/>
  <c r="W26" i="4"/>
  <c r="X26" i="4" s="1"/>
  <c r="V33" i="5"/>
  <c r="W33" i="5" s="1"/>
  <c r="Y33" i="5" s="1"/>
  <c r="V32" i="5"/>
  <c r="Z6" i="1"/>
  <c r="Z20" i="1"/>
  <c r="Z18" i="1"/>
  <c r="Z13" i="1"/>
  <c r="Z8" i="1"/>
  <c r="Z12" i="1"/>
  <c r="G4" i="7"/>
  <c r="H4" i="7" s="1"/>
  <c r="Z3" i="1"/>
  <c r="V4" i="5"/>
  <c r="V31" i="5"/>
  <c r="V5" i="5"/>
  <c r="W5" i="5" s="1"/>
  <c r="W22" i="4"/>
  <c r="U35" i="5"/>
  <c r="V9" i="5"/>
  <c r="W9" i="5" s="1"/>
  <c r="V8" i="5"/>
  <c r="V7" i="5"/>
  <c r="W7" i="5" s="1"/>
  <c r="V30" i="5"/>
  <c r="W30" i="5" s="1"/>
  <c r="V29" i="5"/>
  <c r="W29" i="5" s="1"/>
  <c r="V28" i="5"/>
  <c r="W28" i="5" s="1"/>
  <c r="V27" i="5"/>
  <c r="W27" i="5" s="1"/>
  <c r="V26" i="5"/>
  <c r="W26" i="5" s="1"/>
  <c r="V25" i="5"/>
  <c r="V24" i="5"/>
  <c r="V23" i="5"/>
  <c r="W23" i="5" s="1"/>
  <c r="V22" i="5"/>
  <c r="W22" i="5" s="1"/>
  <c r="V21" i="5"/>
  <c r="V20" i="5"/>
  <c r="W20" i="5" s="1"/>
  <c r="V19" i="5"/>
  <c r="W19" i="5" s="1"/>
  <c r="V18" i="5"/>
  <c r="W18" i="5" s="1"/>
  <c r="V17" i="5"/>
  <c r="W17" i="5" s="1"/>
  <c r="V16" i="5"/>
  <c r="W16" i="5" s="1"/>
  <c r="V15" i="5"/>
  <c r="W15" i="5" s="1"/>
  <c r="V14" i="5"/>
  <c r="W14" i="5" s="1"/>
  <c r="V13" i="5"/>
  <c r="W13" i="5" s="1"/>
  <c r="V12" i="5"/>
  <c r="V11" i="5"/>
  <c r="V10" i="5"/>
  <c r="W10" i="5" s="1"/>
  <c r="V6" i="5"/>
  <c r="V3" i="5"/>
  <c r="W3" i="5" s="1"/>
  <c r="W20" i="4"/>
  <c r="W16" i="4"/>
  <c r="W25" i="4"/>
  <c r="W6" i="4"/>
  <c r="W12" i="4"/>
  <c r="W24" i="4"/>
  <c r="W18" i="4"/>
  <c r="W13" i="4"/>
  <c r="X13" i="4" s="1"/>
  <c r="Z13" i="4" s="1"/>
  <c r="W5" i="4"/>
  <c r="X5" i="4" s="1"/>
  <c r="W30" i="4"/>
  <c r="X30" i="4" s="1"/>
  <c r="Z30" i="4" s="1"/>
  <c r="W9" i="4"/>
  <c r="V35" i="4"/>
  <c r="W21" i="4"/>
  <c r="X21" i="4" s="1"/>
  <c r="Z21" i="4" s="1"/>
  <c r="W31" i="4"/>
  <c r="W29" i="4"/>
  <c r="X29" i="4" s="1"/>
  <c r="L28" i="7" s="1"/>
  <c r="M28" i="7" s="1"/>
  <c r="W11" i="4"/>
  <c r="X11" i="4" s="1"/>
  <c r="W3" i="4"/>
  <c r="W15" i="4"/>
  <c r="X15" i="4" s="1"/>
  <c r="W33" i="4"/>
  <c r="W32" i="4"/>
  <c r="X32" i="4" s="1"/>
  <c r="Z32" i="4" s="1"/>
  <c r="W28" i="4"/>
  <c r="X28" i="4" s="1"/>
  <c r="W19" i="4"/>
  <c r="W17" i="4"/>
  <c r="W7" i="4"/>
  <c r="W14" i="4"/>
  <c r="X14" i="4" s="1"/>
  <c r="Z14" i="4" s="1"/>
  <c r="W27" i="4"/>
  <c r="R30" i="1"/>
  <c r="F28" i="7" s="1"/>
  <c r="H28" i="7" s="1"/>
  <c r="Z4" i="4" l="1"/>
  <c r="L5" i="7"/>
  <c r="L11" i="7"/>
  <c r="M11" i="7" s="1"/>
  <c r="Z10" i="4"/>
  <c r="L23" i="7"/>
  <c r="Z23" i="4"/>
  <c r="L9" i="7"/>
  <c r="Z8" i="4"/>
  <c r="Z11" i="4"/>
  <c r="L12" i="7"/>
  <c r="Z5" i="4"/>
  <c r="L6" i="7"/>
  <c r="M6" i="7" s="1"/>
  <c r="Z15" i="4"/>
  <c r="L16" i="7"/>
  <c r="N28" i="7"/>
  <c r="Z30" i="1"/>
  <c r="Z26" i="4"/>
  <c r="L26" i="7"/>
  <c r="Z28" i="4"/>
  <c r="L27" i="7"/>
  <c r="Z29" i="4"/>
  <c r="H13" i="7"/>
  <c r="H18" i="7"/>
  <c r="W12" i="5"/>
  <c r="G12" i="8" s="1"/>
  <c r="W24" i="5"/>
  <c r="W8" i="5"/>
  <c r="G8" i="8" s="1"/>
  <c r="W4" i="5"/>
  <c r="G4" i="8" s="1"/>
  <c r="I4" i="8" s="1"/>
  <c r="W6" i="5"/>
  <c r="G6" i="8" s="1"/>
  <c r="I6" i="8" s="1"/>
  <c r="W11" i="5"/>
  <c r="G11" i="8" s="1"/>
  <c r="W21" i="5"/>
  <c r="W25" i="5"/>
  <c r="Y25" i="5" s="1"/>
  <c r="W31" i="5"/>
  <c r="Y31" i="5" s="1"/>
  <c r="W32" i="5"/>
  <c r="Y32" i="5" s="1"/>
  <c r="X17" i="4"/>
  <c r="Z17" i="4" s="1"/>
  <c r="X33" i="4"/>
  <c r="Z33" i="4" s="1"/>
  <c r="X18" i="4"/>
  <c r="Z18" i="4" s="1"/>
  <c r="X6" i="4"/>
  <c r="Z6" i="4" s="1"/>
  <c r="X16" i="4"/>
  <c r="Z16" i="4" s="1"/>
  <c r="X27" i="4"/>
  <c r="X7" i="4"/>
  <c r="Z7" i="4" s="1"/>
  <c r="X19" i="4"/>
  <c r="Z19" i="4" s="1"/>
  <c r="X3" i="4"/>
  <c r="Z3" i="4" s="1"/>
  <c r="X31" i="4"/>
  <c r="X9" i="4"/>
  <c r="X24" i="4"/>
  <c r="Z24" i="4" s="1"/>
  <c r="X12" i="4"/>
  <c r="Z12" i="4" s="1"/>
  <c r="X25" i="4"/>
  <c r="Z25" i="4" s="1"/>
  <c r="X20" i="4"/>
  <c r="Z20" i="4" s="1"/>
  <c r="X22" i="4"/>
  <c r="Z22" i="4" s="1"/>
  <c r="Y13" i="5"/>
  <c r="G13" i="8"/>
  <c r="I13" i="8" s="1"/>
  <c r="G10" i="8"/>
  <c r="I10" i="8" s="1"/>
  <c r="Y16" i="5"/>
  <c r="Y20" i="5"/>
  <c r="Y15" i="5"/>
  <c r="Y17" i="5"/>
  <c r="Y19" i="5"/>
  <c r="G9" i="8"/>
  <c r="I9" i="8" s="1"/>
  <c r="Y3" i="5"/>
  <c r="Y9" i="5"/>
  <c r="Y26" i="5"/>
  <c r="Y28" i="5"/>
  <c r="Y10" i="5"/>
  <c r="Y29" i="5"/>
  <c r="R7" i="1"/>
  <c r="M9" i="7" l="1"/>
  <c r="N9" i="7"/>
  <c r="M16" i="7"/>
  <c r="Z31" i="4"/>
  <c r="L29" i="7"/>
  <c r="M29" i="7" s="1"/>
  <c r="Z9" i="4"/>
  <c r="L10" i="7"/>
  <c r="M10" i="7" s="1"/>
  <c r="Y4" i="5"/>
  <c r="Z7" i="1"/>
  <c r="F8" i="7"/>
  <c r="H8" i="7" s="1"/>
  <c r="M27" i="7"/>
  <c r="N27" i="7"/>
  <c r="M26" i="7"/>
  <c r="Z27" i="4"/>
  <c r="Y6" i="5"/>
  <c r="I11" i="8"/>
  <c r="E10" i="3" s="1"/>
  <c r="I8" i="8"/>
  <c r="E7" i="3" s="1"/>
  <c r="Y11" i="5"/>
  <c r="Y8" i="5"/>
  <c r="Y24" i="5"/>
  <c r="E3" i="3"/>
  <c r="E8" i="3"/>
  <c r="E9" i="3"/>
  <c r="L18" i="7"/>
  <c r="M18" i="7" s="1"/>
  <c r="M12" i="7"/>
  <c r="L13" i="7"/>
  <c r="M13" i="7" s="1"/>
  <c r="L7" i="7"/>
  <c r="M7" i="7" s="1"/>
  <c r="L25" i="7"/>
  <c r="M25" i="7" s="1"/>
  <c r="L24" i="7"/>
  <c r="M24" i="7" s="1"/>
  <c r="M23" i="7"/>
  <c r="L19" i="7"/>
  <c r="M19" i="7" s="1"/>
  <c r="L8" i="7"/>
  <c r="M8" i="7" s="1"/>
  <c r="L14" i="7"/>
  <c r="L21" i="7"/>
  <c r="L15" i="7"/>
  <c r="J14" i="7"/>
  <c r="L4" i="7"/>
  <c r="M4" i="7" s="1"/>
  <c r="B10" i="2"/>
  <c r="AA4" i="4" l="1"/>
  <c r="AA23" i="4"/>
  <c r="AA10" i="4"/>
  <c r="AA8" i="4"/>
  <c r="M14" i="7"/>
  <c r="J21" i="1"/>
  <c r="X21" i="1"/>
  <c r="D12" i="3"/>
  <c r="N4" i="7"/>
  <c r="N8" i="7"/>
  <c r="N13" i="7"/>
  <c r="N18" i="7"/>
  <c r="D7" i="3" s="1"/>
  <c r="K21" i="7"/>
  <c r="M21" i="7" s="1"/>
  <c r="F5" i="8"/>
  <c r="J17" i="7"/>
  <c r="L20" i="7"/>
  <c r="R17" i="1"/>
  <c r="B11" i="2"/>
  <c r="J27" i="1" l="1"/>
  <c r="X31" i="1"/>
  <c r="G29" i="7" s="1"/>
  <c r="Z17" i="1"/>
  <c r="F17" i="7"/>
  <c r="H17" i="7" s="1"/>
  <c r="D5" i="3"/>
  <c r="F7" i="3"/>
  <c r="Y14" i="5"/>
  <c r="G5" i="8"/>
  <c r="I5" i="8" s="1"/>
  <c r="E5" i="3"/>
  <c r="K20" i="7"/>
  <c r="M20" i="7" s="1"/>
  <c r="R31" i="1"/>
  <c r="F29" i="7" s="1"/>
  <c r="B12" i="2"/>
  <c r="H29" i="7" l="1"/>
  <c r="N29" i="7"/>
  <c r="Z31" i="1"/>
  <c r="F5" i="3"/>
  <c r="X25" i="1"/>
  <c r="G24" i="7" s="1"/>
  <c r="Y21" i="5"/>
  <c r="E12" i="3"/>
  <c r="Y5" i="5"/>
  <c r="F7" i="8"/>
  <c r="R22" i="1"/>
  <c r="B13" i="2"/>
  <c r="Z22" i="1" l="1"/>
  <c r="F21" i="7"/>
  <c r="M5" i="7"/>
  <c r="R21" i="1"/>
  <c r="Z21" i="1" s="1"/>
  <c r="J5" i="1"/>
  <c r="E6" i="7" s="1"/>
  <c r="X14" i="1"/>
  <c r="G14" i="7" s="1"/>
  <c r="Y18" i="5"/>
  <c r="L17" i="7"/>
  <c r="K15" i="7"/>
  <c r="M15" i="7" s="1"/>
  <c r="B14" i="2"/>
  <c r="J10" i="1" l="1"/>
  <c r="E11" i="7" s="1"/>
  <c r="X9" i="1"/>
  <c r="G10" i="7" s="1"/>
  <c r="H21" i="7"/>
  <c r="N21" i="7"/>
  <c r="D8" i="3" s="1"/>
  <c r="F8" i="3" s="1"/>
  <c r="N17" i="7"/>
  <c r="F12" i="3" s="1"/>
  <c r="M17" i="7"/>
  <c r="Y30" i="5"/>
  <c r="Y27" i="5"/>
  <c r="Y23" i="5"/>
  <c r="Y22" i="5"/>
  <c r="AA14" i="4"/>
  <c r="AA9" i="4"/>
  <c r="AA32" i="4"/>
  <c r="AA16" i="4"/>
  <c r="AA22" i="4"/>
  <c r="AA18" i="4"/>
  <c r="AA6" i="4"/>
  <c r="AA25" i="4"/>
  <c r="AA7" i="4"/>
  <c r="AA5" i="4"/>
  <c r="AA33" i="4"/>
  <c r="AA12" i="4"/>
  <c r="AA21" i="4"/>
  <c r="AA15" i="4"/>
  <c r="AA28" i="4"/>
  <c r="AA11" i="4"/>
  <c r="AA20" i="4"/>
  <c r="AA26" i="4"/>
  <c r="Z35" i="4"/>
  <c r="AA30" i="4"/>
  <c r="AA29" i="4"/>
  <c r="AA17" i="4"/>
  <c r="AA24" i="4"/>
  <c r="AA3" i="4"/>
  <c r="AA13" i="4"/>
  <c r="AA19" i="4"/>
  <c r="AA27" i="4"/>
  <c r="AA31" i="4"/>
  <c r="R19" i="1"/>
  <c r="B15" i="2"/>
  <c r="X5" i="1" l="1"/>
  <c r="G6" i="7" s="1"/>
  <c r="Z19" i="1"/>
  <c r="F19" i="7"/>
  <c r="R15" i="1"/>
  <c r="H6" i="7" l="1"/>
  <c r="N6" i="7"/>
  <c r="Z15" i="1"/>
  <c r="F15" i="7"/>
  <c r="Z5" i="1"/>
  <c r="Y12" i="5"/>
  <c r="F12" i="8"/>
  <c r="I12" i="8" s="1"/>
  <c r="Y7" i="5"/>
  <c r="G7" i="8"/>
  <c r="H20" i="7"/>
  <c r="N20" i="7" l="1"/>
  <c r="I7" i="8"/>
  <c r="J7" i="8" s="1"/>
  <c r="Z31" i="5"/>
  <c r="Z32" i="5"/>
  <c r="Z33" i="5"/>
  <c r="E11" i="3"/>
  <c r="Z18" i="5"/>
  <c r="Z30" i="5"/>
  <c r="Z12" i="5"/>
  <c r="Z3" i="5"/>
  <c r="Z28" i="5"/>
  <c r="Z26" i="5"/>
  <c r="Z4" i="5"/>
  <c r="Z15" i="5"/>
  <c r="Y35" i="5"/>
  <c r="Z8" i="5"/>
  <c r="Z11" i="5"/>
  <c r="Z9" i="5"/>
  <c r="Z20" i="5"/>
  <c r="Z14" i="5"/>
  <c r="Z24" i="5"/>
  <c r="Z17" i="5"/>
  <c r="Z16" i="5"/>
  <c r="Z21" i="5"/>
  <c r="Z10" i="5"/>
  <c r="Z25" i="5"/>
  <c r="Z27" i="5"/>
  <c r="Z13" i="5"/>
  <c r="Z23" i="5"/>
  <c r="Z19" i="5"/>
  <c r="Z22" i="5"/>
  <c r="E4" i="3"/>
  <c r="Z7" i="5"/>
  <c r="Z29" i="5"/>
  <c r="Z5" i="5"/>
  <c r="Z6" i="5"/>
  <c r="R16" i="1"/>
  <c r="F16" i="7" s="1"/>
  <c r="H16" i="7" l="1"/>
  <c r="N16" i="7"/>
  <c r="Z16" i="1"/>
  <c r="H23" i="7"/>
  <c r="N23" i="7"/>
  <c r="E6" i="3"/>
  <c r="J12" i="8"/>
  <c r="J11" i="8"/>
  <c r="J6" i="8"/>
  <c r="J13" i="8"/>
  <c r="J10" i="8"/>
  <c r="J8" i="8"/>
  <c r="J9" i="8"/>
  <c r="J4" i="8"/>
  <c r="J5" i="8"/>
  <c r="R10" i="1" l="1"/>
  <c r="Z10" i="1" l="1"/>
  <c r="F11" i="7"/>
  <c r="R25" i="1"/>
  <c r="N11" i="7" l="1"/>
  <c r="H11" i="7"/>
  <c r="Z25" i="1"/>
  <c r="F24" i="7"/>
  <c r="H15" i="7"/>
  <c r="N15" i="7"/>
  <c r="H24" i="7" l="1"/>
  <c r="N24" i="7"/>
  <c r="D9" i="3" s="1"/>
  <c r="R26" i="1"/>
  <c r="Z26" i="1" l="1"/>
  <c r="F25" i="7"/>
  <c r="R9" i="1"/>
  <c r="Z9" i="1" l="1"/>
  <c r="F10" i="7"/>
  <c r="H25" i="7"/>
  <c r="N25" i="7"/>
  <c r="D10" i="3" s="1"/>
  <c r="F10" i="3" s="1"/>
  <c r="R27" i="1"/>
  <c r="H10" i="7" l="1"/>
  <c r="N10" i="7"/>
  <c r="Z27" i="1"/>
  <c r="R14" i="1"/>
  <c r="Z14" i="1" l="1"/>
  <c r="F14" i="7"/>
  <c r="R4" i="1"/>
  <c r="Z4" i="1" l="1"/>
  <c r="F5" i="7"/>
  <c r="H14" i="7"/>
  <c r="N14" i="7"/>
  <c r="H19" i="7"/>
  <c r="N19" i="7"/>
  <c r="H7" i="7"/>
  <c r="H5" i="7" l="1"/>
  <c r="N5" i="7"/>
  <c r="F9" i="3"/>
  <c r="D6" i="3"/>
  <c r="N7" i="7"/>
  <c r="R11" i="1"/>
  <c r="D3" i="3" l="1"/>
  <c r="F3" i="3" s="1"/>
  <c r="Z11" i="1"/>
  <c r="D4" i="3"/>
  <c r="F4" i="3" s="1"/>
  <c r="R28" i="1"/>
  <c r="Z28" i="1" l="1"/>
  <c r="F26" i="7"/>
  <c r="H12" i="7"/>
  <c r="N12" i="7"/>
  <c r="F6" i="3" s="1"/>
  <c r="AA28" i="1" l="1"/>
  <c r="AA23" i="1"/>
  <c r="H26" i="7"/>
  <c r="N26" i="7"/>
  <c r="O22" i="7" s="1"/>
  <c r="AA22" i="1"/>
  <c r="AA30" i="1"/>
  <c r="AA11" i="1"/>
  <c r="AA20" i="1"/>
  <c r="AA12" i="1"/>
  <c r="AA6" i="1"/>
  <c r="AA24" i="1"/>
  <c r="AA26" i="1"/>
  <c r="AA32" i="1"/>
  <c r="AA9" i="1"/>
  <c r="AA15" i="1"/>
  <c r="AA10" i="1"/>
  <c r="AA5" i="1"/>
  <c r="AA7" i="1"/>
  <c r="AA13" i="1"/>
  <c r="Z34" i="1"/>
  <c r="AA19" i="1"/>
  <c r="AA21" i="1"/>
  <c r="AA31" i="1"/>
  <c r="AA18" i="1"/>
  <c r="AA25" i="1"/>
  <c r="AA3" i="1"/>
  <c r="AA14" i="1"/>
  <c r="AA16" i="1"/>
  <c r="AA4" i="1"/>
  <c r="AA27" i="1"/>
  <c r="AA29" i="1"/>
  <c r="AA17" i="1"/>
  <c r="AA8" i="1"/>
  <c r="O11" i="7" l="1"/>
  <c r="O16" i="7"/>
  <c r="O9" i="7"/>
  <c r="O10" i="7"/>
  <c r="O28" i="7"/>
  <c r="O6" i="7"/>
  <c r="O19" i="7"/>
  <c r="D11" i="3"/>
  <c r="F11" i="3" s="1"/>
  <c r="G11" i="3" s="1"/>
  <c r="O4" i="7"/>
  <c r="O12" i="7"/>
  <c r="O18" i="7"/>
  <c r="O5" i="7"/>
  <c r="O8" i="7"/>
  <c r="O17" i="7"/>
  <c r="O7" i="7"/>
  <c r="O21" i="7"/>
  <c r="O20" i="7"/>
  <c r="O23" i="7"/>
  <c r="O29" i="7"/>
  <c r="O24" i="7"/>
  <c r="O26" i="7"/>
  <c r="O14" i="7"/>
  <c r="O25" i="7"/>
  <c r="O13" i="7"/>
  <c r="O15" i="7"/>
  <c r="O27" i="7"/>
  <c r="G12" i="3" l="1"/>
  <c r="G9" i="3"/>
  <c r="G10" i="3"/>
  <c r="G4" i="3"/>
  <c r="G6" i="3"/>
  <c r="G7" i="3"/>
  <c r="G8" i="3"/>
  <c r="G5" i="3"/>
  <c r="G3" i="3"/>
</calcChain>
</file>

<file path=xl/sharedStrings.xml><?xml version="1.0" encoding="utf-8"?>
<sst xmlns="http://schemas.openxmlformats.org/spreadsheetml/2006/main" count="348" uniqueCount="172">
  <si>
    <t>place</t>
  </si>
  <si>
    <t xml:space="preserve">points </t>
  </si>
  <si>
    <t xml:space="preserve">Team # </t>
  </si>
  <si>
    <t>Team Name</t>
  </si>
  <si>
    <t>Team #</t>
  </si>
  <si>
    <t>Classic Box Cup Points Day 2</t>
  </si>
  <si>
    <t>Classic Box Rank Day 2</t>
  </si>
  <si>
    <t>Classic Box Cup Points Day 1</t>
  </si>
  <si>
    <t>Classic Cup</t>
  </si>
  <si>
    <t xml:space="preserve">Lake Wide Total </t>
  </si>
  <si>
    <t>Western Cup</t>
  </si>
  <si>
    <t>Eastern Cup</t>
  </si>
  <si>
    <t>Overall Combined Cup Points</t>
  </si>
  <si>
    <t>Total Weight</t>
  </si>
  <si>
    <t xml:space="preserve"> High Score</t>
  </si>
  <si>
    <t xml:space="preserve"> High Points</t>
  </si>
  <si>
    <t>EASTERN CUP</t>
  </si>
  <si>
    <t>Big Fish Day 1</t>
  </si>
  <si>
    <t xml:space="preserve">Big Fish </t>
  </si>
  <si>
    <t>Big Fish Day 2</t>
  </si>
  <si>
    <t>Overall 2 Day Rank</t>
  </si>
  <si>
    <t>Eastern Cup Rank</t>
  </si>
  <si>
    <t>Lake Wide</t>
  </si>
  <si>
    <t>Ace Charters</t>
  </si>
  <si>
    <t>White Mule</t>
  </si>
  <si>
    <t>Cold Steel</t>
  </si>
  <si>
    <t>Cannonball Runner</t>
  </si>
  <si>
    <t>Free Spirit</t>
  </si>
  <si>
    <t>Reel Excitement</t>
  </si>
  <si>
    <t>Maverick</t>
  </si>
  <si>
    <t>Yankee Troller</t>
  </si>
  <si>
    <t>Tall Tails</t>
  </si>
  <si>
    <t>Landing Zone</t>
  </si>
  <si>
    <t>Good Time Charlie</t>
  </si>
  <si>
    <t>Rank Classic</t>
  </si>
  <si>
    <t>Classic Eastern Cup</t>
  </si>
  <si>
    <t>Osw Day 1</t>
  </si>
  <si>
    <t xml:space="preserve">Osw Day 2 </t>
  </si>
  <si>
    <t>Osw 2 Day Points</t>
  </si>
  <si>
    <t>Big Steel head Day 1</t>
  </si>
  <si>
    <t>Big Steel head Day 2</t>
  </si>
  <si>
    <t>TEAM NAME</t>
  </si>
  <si>
    <t>CAPTAIN</t>
  </si>
  <si>
    <t>Classic  Total Score Day 2</t>
  </si>
  <si>
    <t>Classic Cup Points Day 1</t>
  </si>
  <si>
    <t>Classic  Total Score Day 1</t>
  </si>
  <si>
    <t>Classic Weight Day 1</t>
  </si>
  <si>
    <t>Classic  # Fish Day 1</t>
  </si>
  <si>
    <t>Classic # Fish Day 2</t>
  </si>
  <si>
    <t>Classic Weight Day 2</t>
  </si>
  <si>
    <t>Classic Rank Day 2</t>
  </si>
  <si>
    <t>Classic  Cup Points Day 2</t>
  </si>
  <si>
    <t>Classic # Fish Day 1</t>
  </si>
  <si>
    <t>Classic Total Score Day 1</t>
  </si>
  <si>
    <t>Classic Rank Day 1</t>
  </si>
  <si>
    <t>Classic  # Fish Day 2</t>
  </si>
  <si>
    <t>Classic Cup Points Day 2</t>
  </si>
  <si>
    <t xml:space="preserve">Classic  2 Day Total </t>
  </si>
  <si>
    <t>Classic  2 Day Rank</t>
  </si>
  <si>
    <t>Classic 2 Day Cup Points</t>
  </si>
  <si>
    <t>Classic  Rank Day 1</t>
  </si>
  <si>
    <t>Classic  2 Day Cup Points</t>
  </si>
  <si>
    <t>Donald Harris</t>
  </si>
  <si>
    <t>Ed Monette</t>
  </si>
  <si>
    <t>Tom Burke</t>
  </si>
  <si>
    <t>Dan Kelly</t>
  </si>
  <si>
    <t>Hi Voltage</t>
  </si>
  <si>
    <t>Mark DeSantis</t>
  </si>
  <si>
    <t>Rob Taddeo</t>
  </si>
  <si>
    <t>Lone Wolf</t>
  </si>
  <si>
    <t>Danny Evans</t>
  </si>
  <si>
    <t>Bob Songin</t>
  </si>
  <si>
    <t>Jerry Felluca</t>
  </si>
  <si>
    <t>David Antenori</t>
  </si>
  <si>
    <t>Shark Bite</t>
  </si>
  <si>
    <t>Brian Harris</t>
  </si>
  <si>
    <t>Bob Stevens</t>
  </si>
  <si>
    <t>Vince Pierleoni</t>
  </si>
  <si>
    <t>Matt Yablonsky</t>
  </si>
  <si>
    <t>Bob Cinelli</t>
  </si>
  <si>
    <t>Richard Hajecki</t>
  </si>
  <si>
    <t>Pete Alex</t>
  </si>
  <si>
    <t>5 more minutes</t>
  </si>
  <si>
    <t>Tony Chatt</t>
  </si>
  <si>
    <t>Jimmy Samia</t>
  </si>
  <si>
    <t>Dick Dennie</t>
  </si>
  <si>
    <t>Chris LoPresti</t>
  </si>
  <si>
    <t>Brian Garrett</t>
  </si>
  <si>
    <t>Oswego Classic Day 1</t>
  </si>
  <si>
    <t>Oswego Classic Day 2</t>
  </si>
  <si>
    <t>Oswego Classic Totals</t>
  </si>
  <si>
    <t>OSWEGO CUP PTS</t>
  </si>
  <si>
    <t>ORLEANS CUP PTS</t>
  </si>
  <si>
    <t>NIAGARA CUP PTS</t>
  </si>
  <si>
    <t xml:space="preserve"> Andrea Raye</t>
  </si>
  <si>
    <t>Andrea Raye/Reel Pleasure</t>
  </si>
  <si>
    <t>Don Harris</t>
  </si>
  <si>
    <t>Oh Baby</t>
  </si>
  <si>
    <t>Matt LeClair</t>
  </si>
  <si>
    <t>Clarence Crisp</t>
  </si>
  <si>
    <t>Runnin Rebel</t>
  </si>
  <si>
    <t xml:space="preserve"> 5 More Minutes</t>
  </si>
  <si>
    <t>Jim Samia</t>
  </si>
  <si>
    <t>Niagara Total Points</t>
  </si>
  <si>
    <t xml:space="preserve">Big Steel head  </t>
  </si>
  <si>
    <t>Free Spirit/Top Gun</t>
  </si>
  <si>
    <t>Greg Gehrig</t>
  </si>
  <si>
    <t xml:space="preserve">Oh Baby </t>
  </si>
  <si>
    <t>THRILLSEEKER</t>
  </si>
  <si>
    <t>Vince Pierlioni</t>
  </si>
  <si>
    <t>Craig Hajecki</t>
  </si>
  <si>
    <t>5 More Minutes</t>
  </si>
  <si>
    <t>Big Salmon</t>
  </si>
  <si>
    <t>Big Trout Day 1</t>
  </si>
  <si>
    <t>Big Trout Day 2</t>
  </si>
  <si>
    <t xml:space="preserve">Big  Fish </t>
  </si>
  <si>
    <t>Come back</t>
  </si>
  <si>
    <t>NIAGARA COUNTY WEEK 1 - CLASSIC DAY 1</t>
  </si>
  <si>
    <t>NIAGARA COUNTY WEEK 1 - CLASSIC DAY 2</t>
  </si>
  <si>
    <t>NIAGARA WEEK 1 - CLASSIC TOTALS</t>
  </si>
  <si>
    <t>Adam Harris</t>
  </si>
  <si>
    <t>Top Gun / Free Spirit</t>
  </si>
  <si>
    <t>Greg N Gehrig</t>
  </si>
  <si>
    <t xml:space="preserve">Vision Quest </t>
  </si>
  <si>
    <t>On The Rocks</t>
  </si>
  <si>
    <t>Mike Johannes</t>
  </si>
  <si>
    <t>1 More / Mid River</t>
  </si>
  <si>
    <t>Dan Bognar</t>
  </si>
  <si>
    <t>Pacific Times</t>
  </si>
  <si>
    <t>Todd Pavik</t>
  </si>
  <si>
    <t>King Fish / Eyecrosser</t>
  </si>
  <si>
    <t>Anthony Campanella</t>
  </si>
  <si>
    <t>Yankee Pride</t>
  </si>
  <si>
    <t>Frank Lockwood</t>
  </si>
  <si>
    <t>Tomahawk</t>
  </si>
  <si>
    <t>Jonathan Ross</t>
  </si>
  <si>
    <t>Paul Czarneki</t>
  </si>
  <si>
    <t>Niagara 1 Day 1</t>
  </si>
  <si>
    <t xml:space="preserve">Niagara 1 Day 2 </t>
  </si>
  <si>
    <t>Niagara 1    2 Day Points</t>
  </si>
  <si>
    <t>Niagara 1 Total Points</t>
  </si>
  <si>
    <t>Niagara 2 Day 1</t>
  </si>
  <si>
    <t xml:space="preserve">Niagara 2 Day 2 </t>
  </si>
  <si>
    <t xml:space="preserve">Niagara 2         2 Day Points </t>
  </si>
  <si>
    <t>Niagaga Cup</t>
  </si>
  <si>
    <t>Niagara Cup Rank</t>
  </si>
  <si>
    <t>On-The-Rocks</t>
  </si>
  <si>
    <t>Tony Campanella</t>
  </si>
  <si>
    <t xml:space="preserve">Rally Killer </t>
  </si>
  <si>
    <t>Wet Net</t>
  </si>
  <si>
    <t>Harry Zimmerman</t>
  </si>
  <si>
    <t>Hawg</t>
  </si>
  <si>
    <t>James Gordon III</t>
  </si>
  <si>
    <t>Screamer / Atommik</t>
  </si>
  <si>
    <t>NIAGARA COUNTY WEEK 2 - CLASSIC DAY 1</t>
  </si>
  <si>
    <t>TEAM</t>
  </si>
  <si>
    <t>NIAGARA COUNTY WEEK 2 - CLASSIC DAY 2</t>
  </si>
  <si>
    <t>NIAGARA WEEK 2 - CLASSIC TOTALS</t>
  </si>
  <si>
    <t>Classic Total Score Day 2</t>
  </si>
  <si>
    <t xml:space="preserve">Classic 2 Day Total </t>
  </si>
  <si>
    <t>Classic 2 Day Rank</t>
  </si>
  <si>
    <t>Hideout</t>
  </si>
  <si>
    <t>Robb Taddeo</t>
  </si>
  <si>
    <t>Thrillseeker</t>
  </si>
  <si>
    <t>Frabk Lockwod</t>
  </si>
  <si>
    <t>NIAGARA Classic Cup</t>
  </si>
  <si>
    <t>Matthew Leclair</t>
  </si>
  <si>
    <t>Andrea Raye</t>
  </si>
  <si>
    <t>Tomahwak</t>
  </si>
  <si>
    <t>Sun Rise II</t>
  </si>
  <si>
    <t>Renee Anne 4</t>
  </si>
  <si>
    <t>Rally Killer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</si>
</sst>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color theme="5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0" borderId="3" xfId="0" applyBorder="1" applyAlignment="1" applyProtection="1">
      <alignment horizontal="center" wrapText="1" readingOrder="1"/>
      <protection locked="0"/>
    </xf>
    <xf numFmtId="0" fontId="0" fillId="4" borderId="10" xfId="0" applyFill="1" applyBorder="1" applyAlignment="1" applyProtection="1">
      <alignment horizontal="center" wrapText="1" readingOrder="1"/>
      <protection locked="0"/>
    </xf>
    <xf numFmtId="0" fontId="0" fillId="3" borderId="2" xfId="0" applyFill="1" applyBorder="1" applyAlignment="1" applyProtection="1">
      <alignment horizontal="center" wrapText="1" readingOrder="1"/>
      <protection locked="0"/>
    </xf>
    <xf numFmtId="0" fontId="2" fillId="0" borderId="2" xfId="0" applyFont="1" applyBorder="1" applyAlignment="1" applyProtection="1">
      <alignment horizontal="center"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0" fontId="1" fillId="0" borderId="1" xfId="0" applyFont="1" applyBorder="1" applyAlignment="1" applyProtection="1">
      <alignment horizontal="center" wrapText="1" readingOrder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6" xfId="0" applyFont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wrapText="1" readingOrder="1"/>
      <protection locked="0"/>
    </xf>
    <xf numFmtId="0" fontId="4" fillId="0" borderId="12" xfId="0" applyFont="1" applyBorder="1" applyAlignment="1" applyProtection="1">
      <alignment horizontal="center" wrapText="1" readingOrder="1"/>
      <protection locked="0"/>
    </xf>
    <xf numFmtId="0" fontId="4" fillId="0" borderId="14" xfId="0" applyFont="1" applyBorder="1" applyAlignment="1" applyProtection="1">
      <alignment horizontal="center" wrapText="1" readingOrder="1"/>
      <protection locked="0"/>
    </xf>
    <xf numFmtId="0" fontId="0" fillId="2" borderId="0" xfId="0" applyFill="1" applyProtection="1"/>
    <xf numFmtId="0" fontId="0" fillId="5" borderId="1" xfId="0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3" fillId="0" borderId="19" xfId="0" applyFont="1" applyBorder="1" applyProtection="1">
      <protection locked="0"/>
    </xf>
    <xf numFmtId="0" fontId="3" fillId="2" borderId="0" xfId="0" applyFont="1" applyFill="1" applyProtection="1"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wrapText="1" readingOrder="1"/>
      <protection locked="0"/>
    </xf>
    <xf numFmtId="0" fontId="4" fillId="0" borderId="20" xfId="0" applyFont="1" applyBorder="1" applyAlignment="1" applyProtection="1">
      <alignment horizontal="center" wrapText="1" readingOrder="1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18" xfId="0" applyFont="1" applyBorder="1" applyProtection="1">
      <protection locked="0"/>
    </xf>
    <xf numFmtId="0" fontId="0" fillId="0" borderId="9" xfId="0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12" fillId="0" borderId="11" xfId="0" applyFont="1" applyBorder="1" applyAlignment="1" applyProtection="1">
      <alignment horizontal="center" wrapText="1" readingOrder="1"/>
      <protection locked="0"/>
    </xf>
    <xf numFmtId="0" fontId="0" fillId="0" borderId="4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" xfId="0" applyBorder="1" applyProtection="1">
      <protection hidden="1"/>
    </xf>
    <xf numFmtId="0" fontId="0" fillId="5" borderId="9" xfId="0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2" borderId="26" xfId="0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0" fontId="14" fillId="0" borderId="21" xfId="0" applyFont="1" applyBorder="1" applyAlignment="1" applyProtection="1">
      <alignment horizontal="center" wrapText="1" readingOrder="1"/>
      <protection locked="0"/>
    </xf>
    <xf numFmtId="0" fontId="1" fillId="7" borderId="12" xfId="0" applyFont="1" applyFill="1" applyBorder="1" applyAlignment="1" applyProtection="1">
      <alignment horizontal="center" wrapText="1" readingOrder="1"/>
      <protection locked="0"/>
    </xf>
    <xf numFmtId="0" fontId="1" fillId="6" borderId="12" xfId="0" applyFont="1" applyFill="1" applyBorder="1" applyAlignment="1" applyProtection="1">
      <alignment horizontal="center" wrapText="1" readingOrder="1"/>
      <protection locked="0"/>
    </xf>
    <xf numFmtId="0" fontId="0" fillId="7" borderId="12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2" borderId="0" xfId="0" applyFill="1" applyBorder="1" applyAlignment="1" applyProtection="1">
      <alignment horizontal="center" wrapText="1" readingOrder="1"/>
      <protection locked="0"/>
    </xf>
    <xf numFmtId="0" fontId="10" fillId="5" borderId="9" xfId="0" applyFont="1" applyFill="1" applyBorder="1" applyProtection="1">
      <protection locked="0"/>
    </xf>
    <xf numFmtId="0" fontId="2" fillId="0" borderId="8" xfId="0" applyFont="1" applyBorder="1" applyAlignment="1" applyProtection="1">
      <alignment horizontal="center" wrapText="1" readingOrder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 applyProtection="1">
      <protection locked="0"/>
    </xf>
    <xf numFmtId="0" fontId="15" fillId="0" borderId="14" xfId="0" applyFont="1" applyBorder="1" applyAlignment="1" applyProtection="1">
      <alignment horizontal="center" wrapText="1" readingOrder="1"/>
      <protection locked="0"/>
    </xf>
    <xf numFmtId="0" fontId="13" fillId="0" borderId="2" xfId="0" applyFont="1" applyBorder="1" applyAlignment="1" applyProtection="1">
      <alignment horizontal="center" wrapText="1" readingOrder="1"/>
      <protection locked="0"/>
    </xf>
    <xf numFmtId="0" fontId="1" fillId="2" borderId="18" xfId="0" applyFont="1" applyFill="1" applyBorder="1" applyProtection="1">
      <protection locked="0"/>
    </xf>
    <xf numFmtId="0" fontId="0" fillId="4" borderId="2" xfId="0" applyFill="1" applyBorder="1" applyAlignment="1" applyProtection="1">
      <alignment horizontal="center" wrapText="1" readingOrder="1"/>
      <protection locked="0"/>
    </xf>
    <xf numFmtId="0" fontId="0" fillId="4" borderId="9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" fillId="2" borderId="8" xfId="0" applyFont="1" applyFill="1" applyBorder="1" applyAlignment="1" applyProtection="1">
      <alignment horizontal="center" wrapText="1" readingOrder="1"/>
      <protection locked="0"/>
    </xf>
    <xf numFmtId="0" fontId="0" fillId="2" borderId="8" xfId="0" applyFill="1" applyBorder="1" applyProtection="1">
      <protection hidden="1"/>
    </xf>
    <xf numFmtId="0" fontId="1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4" fillId="0" borderId="19" xfId="0" applyFont="1" applyBorder="1" applyAlignment="1" applyProtection="1">
      <alignment horizontal="center" wrapText="1" readingOrder="1"/>
      <protection locked="0"/>
    </xf>
    <xf numFmtId="0" fontId="16" fillId="2" borderId="0" xfId="0" applyFont="1" applyFill="1" applyProtection="1">
      <protection locked="0"/>
    </xf>
    <xf numFmtId="0" fontId="16" fillId="2" borderId="7" xfId="0" applyFont="1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0" fontId="17" fillId="2" borderId="7" xfId="0" applyFont="1" applyFill="1" applyBorder="1" applyAlignment="1" applyProtection="1">
      <alignment horizontal="center" wrapText="1" readingOrder="1"/>
      <protection locked="0"/>
    </xf>
    <xf numFmtId="0" fontId="17" fillId="2" borderId="27" xfId="0" applyFont="1" applyFill="1" applyBorder="1" applyAlignment="1" applyProtection="1">
      <alignment horizontal="center" wrapText="1" readingOrder="1"/>
      <protection locked="0"/>
    </xf>
    <xf numFmtId="0" fontId="17" fillId="0" borderId="18" xfId="0" applyFont="1" applyBorder="1" applyProtection="1">
      <protection locked="0"/>
    </xf>
    <xf numFmtId="0" fontId="17" fillId="0" borderId="16" xfId="0" applyFont="1" applyBorder="1" applyProtection="1">
      <protection locked="0"/>
    </xf>
    <xf numFmtId="0" fontId="17" fillId="2" borderId="16" xfId="0" applyFont="1" applyFill="1" applyBorder="1" applyProtection="1">
      <protection locked="0"/>
    </xf>
    <xf numFmtId="0" fontId="18" fillId="2" borderId="16" xfId="0" applyFont="1" applyFill="1" applyBorder="1" applyProtection="1">
      <protection locked="0"/>
    </xf>
    <xf numFmtId="0" fontId="17" fillId="0" borderId="1" xfId="0" applyFont="1" applyBorder="1" applyProtection="1">
      <protection locked="0"/>
    </xf>
    <xf numFmtId="0" fontId="8" fillId="9" borderId="17" xfId="0" applyFon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8" fillId="10" borderId="17" xfId="0" applyFont="1" applyFill="1" applyBorder="1"/>
    <xf numFmtId="0" fontId="0" fillId="10" borderId="1" xfId="0" applyFill="1" applyBorder="1"/>
    <xf numFmtId="0" fontId="9" fillId="10" borderId="17" xfId="0" applyFont="1" applyFill="1" applyBorder="1"/>
    <xf numFmtId="0" fontId="11" fillId="10" borderId="1" xfId="0" applyFont="1" applyFill="1" applyBorder="1"/>
    <xf numFmtId="0" fontId="0" fillId="10" borderId="17" xfId="0" applyFill="1" applyBorder="1"/>
    <xf numFmtId="0" fontId="0" fillId="11" borderId="1" xfId="0" applyFill="1" applyBorder="1"/>
    <xf numFmtId="0" fontId="0" fillId="0" borderId="13" xfId="0" applyBorder="1" applyProtection="1">
      <protection hidden="1"/>
    </xf>
    <xf numFmtId="0" fontId="0" fillId="2" borderId="7" xfId="0" applyFill="1" applyBorder="1" applyProtection="1">
      <protection locked="0"/>
    </xf>
    <xf numFmtId="0" fontId="1" fillId="0" borderId="14" xfId="0" applyFont="1" applyBorder="1" applyAlignment="1" applyProtection="1">
      <alignment horizontal="center" wrapText="1" readingOrder="1"/>
      <protection locked="0"/>
    </xf>
    <xf numFmtId="0" fontId="0" fillId="2" borderId="1" xfId="0" applyFill="1" applyBorder="1" applyProtection="1">
      <protection hidden="1"/>
    </xf>
    <xf numFmtId="0" fontId="4" fillId="0" borderId="8" xfId="0" applyFont="1" applyBorder="1" applyAlignment="1" applyProtection="1">
      <alignment horizontal="center" wrapText="1" readingOrder="1"/>
      <protection locked="0"/>
    </xf>
    <xf numFmtId="0" fontId="1" fillId="2" borderId="2" xfId="0" applyFont="1" applyFill="1" applyBorder="1" applyAlignment="1" applyProtection="1">
      <alignment horizontal="center" wrapText="1" readingOrder="1"/>
      <protection locked="0"/>
    </xf>
    <xf numFmtId="0" fontId="0" fillId="2" borderId="7" xfId="0" applyFill="1" applyBorder="1" applyProtection="1">
      <protection hidden="1"/>
    </xf>
    <xf numFmtId="2" fontId="0" fillId="7" borderId="12" xfId="0" applyNumberFormat="1" applyFill="1" applyBorder="1" applyProtection="1">
      <protection locked="0"/>
    </xf>
    <xf numFmtId="0" fontId="0" fillId="0" borderId="28" xfId="0" applyBorder="1" applyProtection="1">
      <protection hidden="1"/>
    </xf>
    <xf numFmtId="2" fontId="14" fillId="0" borderId="2" xfId="0" applyNumberFormat="1" applyFont="1" applyBorder="1" applyAlignment="1" applyProtection="1">
      <alignment horizontal="center" wrapText="1" readingOrder="1"/>
      <protection locked="0"/>
    </xf>
    <xf numFmtId="2" fontId="0" fillId="0" borderId="2" xfId="0" applyNumberFormat="1" applyBorder="1" applyProtection="1">
      <protection hidden="1"/>
    </xf>
    <xf numFmtId="2" fontId="1" fillId="0" borderId="16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Protection="1">
      <protection locked="0"/>
    </xf>
    <xf numFmtId="2" fontId="1" fillId="7" borderId="12" xfId="0" applyNumberFormat="1" applyFont="1" applyFill="1" applyBorder="1" applyAlignment="1" applyProtection="1">
      <alignment horizontal="center" wrapText="1" readingOrder="1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2" fontId="1" fillId="6" borderId="12" xfId="0" applyNumberFormat="1" applyFont="1" applyFill="1" applyBorder="1" applyAlignment="1" applyProtection="1">
      <alignment horizontal="center" wrapText="1" readingOrder="1"/>
      <protection locked="0"/>
    </xf>
    <xf numFmtId="2" fontId="0" fillId="6" borderId="12" xfId="0" applyNumberFormat="1" applyFill="1" applyBorder="1" applyProtection="1">
      <protection locked="0"/>
    </xf>
    <xf numFmtId="2" fontId="2" fillId="0" borderId="2" xfId="0" applyNumberFormat="1" applyFont="1" applyBorder="1" applyAlignment="1" applyProtection="1">
      <alignment horizontal="center" wrapText="1" readingOrder="1"/>
      <protection locked="0"/>
    </xf>
    <xf numFmtId="2" fontId="0" fillId="0" borderId="4" xfId="0" applyNumberFormat="1" applyBorder="1" applyProtection="1">
      <protection hidden="1"/>
    </xf>
    <xf numFmtId="2" fontId="0" fillId="3" borderId="2" xfId="0" applyNumberFormat="1" applyFill="1" applyBorder="1" applyAlignment="1" applyProtection="1">
      <alignment horizontal="center" wrapText="1" readingOrder="1"/>
      <protection locked="0"/>
    </xf>
    <xf numFmtId="0" fontId="19" fillId="5" borderId="1" xfId="0" applyFont="1" applyFill="1" applyBorder="1" applyProtection="1">
      <protection locked="0"/>
    </xf>
    <xf numFmtId="0" fontId="20" fillId="5" borderId="1" xfId="0" applyFont="1" applyFill="1" applyBorder="1" applyProtection="1">
      <protection locked="0"/>
    </xf>
    <xf numFmtId="0" fontId="21" fillId="5" borderId="1" xfId="0" applyFont="1" applyFill="1" applyBorder="1" applyProtection="1">
      <protection locked="0"/>
    </xf>
    <xf numFmtId="0" fontId="21" fillId="5" borderId="14" xfId="0" applyFont="1" applyFill="1" applyBorder="1" applyProtection="1">
      <protection locked="0"/>
    </xf>
    <xf numFmtId="0" fontId="20" fillId="5" borderId="14" xfId="0" applyFont="1" applyFill="1" applyBorder="1" applyProtection="1">
      <protection locked="0"/>
    </xf>
    <xf numFmtId="0" fontId="21" fillId="12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12" borderId="9" xfId="0" applyFill="1" applyBorder="1" applyProtection="1">
      <protection locked="0"/>
    </xf>
    <xf numFmtId="0" fontId="10" fillId="12" borderId="9" xfId="0" applyFont="1" applyFill="1" applyBorder="1" applyProtection="1">
      <protection locked="0"/>
    </xf>
    <xf numFmtId="0" fontId="0" fillId="2" borderId="2" xfId="0" applyFill="1" applyBorder="1" applyProtection="1">
      <protection hidden="1"/>
    </xf>
    <xf numFmtId="2" fontId="0" fillId="2" borderId="1" xfId="0" applyNumberFormat="1" applyFill="1" applyBorder="1" applyProtection="1">
      <protection locked="0"/>
    </xf>
    <xf numFmtId="0" fontId="22" fillId="13" borderId="17" xfId="0" applyFont="1" applyFill="1" applyBorder="1" applyProtection="1">
      <protection locked="0"/>
    </xf>
    <xf numFmtId="0" fontId="0" fillId="13" borderId="1" xfId="0" applyFont="1" applyFill="1" applyBorder="1" applyProtection="1">
      <protection locked="0"/>
    </xf>
    <xf numFmtId="0" fontId="22" fillId="13" borderId="17" xfId="0" applyFont="1" applyFill="1" applyBorder="1"/>
    <xf numFmtId="0" fontId="0" fillId="13" borderId="1" xfId="0" applyFont="1" applyFill="1" applyBorder="1"/>
    <xf numFmtId="0" fontId="0" fillId="13" borderId="17" xfId="0" applyFont="1" applyFill="1" applyBorder="1"/>
    <xf numFmtId="0" fontId="23" fillId="13" borderId="1" xfId="0" applyFont="1" applyFill="1" applyBorder="1"/>
    <xf numFmtId="0" fontId="23" fillId="13" borderId="17" xfId="0" applyFont="1" applyFill="1" applyBorder="1"/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2" fillId="13" borderId="1" xfId="0" applyFont="1" applyFill="1" applyBorder="1" applyAlignment="1">
      <alignment wrapText="1"/>
    </xf>
    <xf numFmtId="0" fontId="0" fillId="8" borderId="9" xfId="0" applyFont="1" applyFill="1" applyBorder="1" applyProtection="1">
      <protection locked="0"/>
    </xf>
    <xf numFmtId="0" fontId="0" fillId="8" borderId="1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horizontal="center" wrapText="1" readingOrder="1"/>
      <protection locked="0"/>
    </xf>
    <xf numFmtId="0" fontId="0" fillId="3" borderId="2" xfId="0" applyFont="1" applyFill="1" applyBorder="1" applyAlignment="1" applyProtection="1">
      <alignment horizontal="center" wrapText="1" readingOrder="1"/>
      <protection locked="0"/>
    </xf>
    <xf numFmtId="0" fontId="0" fillId="0" borderId="3" xfId="0" applyFont="1" applyBorder="1" applyAlignment="1" applyProtection="1">
      <alignment horizontal="center" wrapText="1" readingOrder="1"/>
      <protection locked="0"/>
    </xf>
    <xf numFmtId="0" fontId="1" fillId="6" borderId="15" xfId="0" applyFont="1" applyFill="1" applyBorder="1" applyAlignment="1" applyProtection="1">
      <alignment horizontal="center" wrapText="1" readingOrder="1"/>
      <protection locked="0"/>
    </xf>
    <xf numFmtId="0" fontId="0" fillId="4" borderId="5" xfId="0" applyFont="1" applyFill="1" applyBorder="1" applyAlignment="1" applyProtection="1">
      <alignment horizontal="center" wrapText="1" readingOrder="1"/>
      <protection locked="0"/>
    </xf>
    <xf numFmtId="0" fontId="14" fillId="0" borderId="2" xfId="0" applyFont="1" applyBorder="1" applyAlignment="1" applyProtection="1">
      <alignment horizontal="center" wrapText="1" readingOrder="1"/>
      <protection locked="0"/>
    </xf>
    <xf numFmtId="0" fontId="0" fillId="2" borderId="5" xfId="0" applyFont="1" applyFill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4" borderId="11" xfId="0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0" fontId="0" fillId="0" borderId="4" xfId="0" applyFont="1" applyBorder="1" applyProtection="1">
      <protection hidden="1"/>
    </xf>
    <xf numFmtId="0" fontId="0" fillId="0" borderId="11" xfId="0" applyFont="1" applyBorder="1" applyProtection="1">
      <protection hidden="1"/>
    </xf>
    <xf numFmtId="0" fontId="0" fillId="7" borderId="12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2" fontId="0" fillId="0" borderId="1" xfId="0" applyNumberFormat="1" applyFont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4" borderId="9" xfId="0" applyFont="1" applyFill="1" applyBorder="1" applyProtection="1">
      <protection hidden="1"/>
    </xf>
    <xf numFmtId="2" fontId="0" fillId="3" borderId="8" xfId="0" applyNumberFormat="1" applyFont="1" applyFill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15" xfId="0" applyFont="1" applyBorder="1" applyProtection="1">
      <protection hidden="1"/>
    </xf>
    <xf numFmtId="0" fontId="0" fillId="7" borderId="12" xfId="0" applyFont="1" applyFill="1" applyBorder="1" applyProtection="1">
      <protection hidden="1"/>
    </xf>
    <xf numFmtId="0" fontId="0" fillId="6" borderId="12" xfId="0" applyFont="1" applyFill="1" applyBorder="1" applyProtection="1">
      <protection hidden="1"/>
    </xf>
    <xf numFmtId="0" fontId="0" fillId="2" borderId="0" xfId="0" applyFont="1" applyFill="1" applyBorder="1" applyProtection="1">
      <protection locked="0"/>
    </xf>
    <xf numFmtId="0" fontId="0" fillId="0" borderId="2" xfId="0" applyFont="1" applyBorder="1" applyProtection="1">
      <protection hidden="1"/>
    </xf>
    <xf numFmtId="0" fontId="0" fillId="0" borderId="21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4" xfId="0" applyFont="1" applyBorder="1" applyProtection="1">
      <protection hidden="1"/>
    </xf>
    <xf numFmtId="0" fontId="0" fillId="0" borderId="1" xfId="0" applyFont="1" applyBorder="1" applyProtection="1">
      <protection hidden="1"/>
    </xf>
    <xf numFmtId="0" fontId="0" fillId="4" borderId="3" xfId="0" applyFont="1" applyFill="1" applyBorder="1" applyProtection="1">
      <protection hidden="1"/>
    </xf>
    <xf numFmtId="0" fontId="0" fillId="0" borderId="16" xfId="0" applyFont="1" applyBorder="1" applyProtection="1">
      <protection locked="0"/>
    </xf>
    <xf numFmtId="0" fontId="2" fillId="0" borderId="12" xfId="0" applyFont="1" applyBorder="1" applyAlignment="1" applyProtection="1">
      <alignment horizontal="center" wrapText="1" readingOrder="1"/>
      <protection locked="0"/>
    </xf>
    <xf numFmtId="0" fontId="0" fillId="8" borderId="1" xfId="0" applyFont="1" applyFill="1" applyBorder="1"/>
    <xf numFmtId="1" fontId="0" fillId="14" borderId="1" xfId="0" applyNumberFormat="1" applyFill="1" applyBorder="1" applyProtection="1">
      <protection locked="0"/>
    </xf>
    <xf numFmtId="0" fontId="0" fillId="14" borderId="1" xfId="0" applyFill="1" applyBorder="1"/>
    <xf numFmtId="0" fontId="0" fillId="0" borderId="6" xfId="0" applyBorder="1" applyProtection="1">
      <protection locked="0"/>
    </xf>
    <xf numFmtId="0" fontId="16" fillId="0" borderId="6" xfId="0" applyFont="1" applyBorder="1" applyAlignment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6" xfId="0" applyFont="1" applyBorder="1" applyAlignment="1" applyProtection="1">
      <protection locked="0"/>
    </xf>
    <xf numFmtId="0" fontId="0" fillId="0" borderId="6" xfId="0" applyFont="1" applyBorder="1" applyAlignment="1"/>
    <xf numFmtId="0" fontId="3" fillId="0" borderId="6" xfId="0" applyFont="1" applyBorder="1" applyAlignment="1" applyProtection="1">
      <protection locked="0"/>
    </xf>
    <xf numFmtId="0" fontId="0" fillId="0" borderId="6" xfId="0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7" fillId="0" borderId="14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0" borderId="5" xfId="0" applyBorder="1" applyAlignment="1"/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4" xfId="0" applyNumberFormat="1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A34"/>
  <sheetViews>
    <sheetView tabSelected="1" zoomScale="80" zoomScaleNormal="80" workbookViewId="0">
      <selection activeCell="AB11" sqref="AB11"/>
    </sheetView>
  </sheetViews>
  <sheetFormatPr defaultRowHeight="15" x14ac:dyDescent="0.25"/>
  <cols>
    <col min="1" max="1" width="4.140625" style="4" customWidth="1"/>
    <col min="2" max="2" width="6.42578125" style="4" customWidth="1"/>
    <col min="3" max="3" width="23.28515625" style="4" customWidth="1"/>
    <col min="4" max="4" width="22.140625" style="4" customWidth="1"/>
    <col min="5" max="5" width="3.28515625" style="4" customWidth="1"/>
    <col min="6" max="6" width="8" style="4" customWidth="1"/>
    <col min="7" max="7" width="8.5703125" style="4" customWidth="1"/>
    <col min="8" max="8" width="9.140625" style="4" customWidth="1"/>
    <col min="9" max="9" width="8.5703125" style="4" customWidth="1"/>
    <col min="10" max="10" width="9.140625" style="4"/>
    <col min="11" max="12" width="7.7109375" style="4" customWidth="1"/>
    <col min="13" max="13" width="3.5703125" style="4" customWidth="1"/>
    <col min="14" max="14" width="8.140625" style="4" customWidth="1"/>
    <col min="15" max="16" width="9.140625" style="4"/>
    <col min="17" max="17" width="7.7109375" style="4" customWidth="1"/>
    <col min="18" max="18" width="9.140625" style="4"/>
    <col min="19" max="19" width="7.140625" style="4" customWidth="1"/>
    <col min="20" max="20" width="7.85546875" style="4" customWidth="1"/>
    <col min="21" max="21" width="3.140625" style="4" customWidth="1"/>
    <col min="22" max="22" width="7.7109375" style="4" customWidth="1"/>
    <col min="23" max="23" width="6.7109375" style="4" customWidth="1"/>
    <col min="24" max="24" width="8.28515625" style="4" customWidth="1"/>
    <col min="25" max="25" width="3.28515625" style="4" customWidth="1"/>
    <col min="26" max="26" width="9.85546875" style="4" customWidth="1"/>
    <col min="27" max="16384" width="9.140625" style="4"/>
  </cols>
  <sheetData>
    <row r="1" spans="1:27" ht="18.75" x14ac:dyDescent="0.3">
      <c r="B1" s="3"/>
      <c r="C1" s="181"/>
      <c r="D1" s="181"/>
      <c r="E1" s="85"/>
      <c r="F1" s="182" t="s">
        <v>117</v>
      </c>
      <c r="G1" s="182"/>
      <c r="H1" s="182"/>
      <c r="I1" s="182"/>
      <c r="J1" s="182"/>
      <c r="K1" s="183"/>
      <c r="L1" s="183"/>
      <c r="M1" s="86"/>
      <c r="N1" s="184" t="s">
        <v>118</v>
      </c>
      <c r="O1" s="182"/>
      <c r="P1" s="182"/>
      <c r="Q1" s="182"/>
      <c r="R1" s="182"/>
      <c r="S1" s="185"/>
      <c r="T1" s="186"/>
      <c r="U1" s="86"/>
      <c r="V1" s="184" t="s">
        <v>119</v>
      </c>
      <c r="W1" s="182"/>
      <c r="X1" s="182"/>
      <c r="Y1" s="187"/>
      <c r="Z1" s="187"/>
      <c r="AA1" s="188"/>
    </row>
    <row r="2" spans="1:27" ht="60.75" x14ac:dyDescent="0.3">
      <c r="A2" s="18"/>
      <c r="B2" s="5" t="s">
        <v>4</v>
      </c>
      <c r="C2" s="141" t="s">
        <v>41</v>
      </c>
      <c r="D2" s="142" t="s">
        <v>42</v>
      </c>
      <c r="E2" s="87"/>
      <c r="F2" s="146" t="s">
        <v>52</v>
      </c>
      <c r="G2" s="147" t="s">
        <v>46</v>
      </c>
      <c r="H2" s="11" t="s">
        <v>53</v>
      </c>
      <c r="I2" s="148" t="s">
        <v>54</v>
      </c>
      <c r="J2" s="48" t="s">
        <v>7</v>
      </c>
      <c r="K2" s="64" t="s">
        <v>17</v>
      </c>
      <c r="L2" s="149" t="s">
        <v>39</v>
      </c>
      <c r="M2" s="88"/>
      <c r="N2" s="150" t="s">
        <v>48</v>
      </c>
      <c r="O2" s="147" t="s">
        <v>49</v>
      </c>
      <c r="P2" s="11" t="s">
        <v>158</v>
      </c>
      <c r="Q2" s="148" t="s">
        <v>6</v>
      </c>
      <c r="R2" s="48" t="s">
        <v>5</v>
      </c>
      <c r="S2" s="64" t="s">
        <v>19</v>
      </c>
      <c r="T2" s="65" t="s">
        <v>40</v>
      </c>
      <c r="U2" s="89"/>
      <c r="V2" s="151" t="s">
        <v>159</v>
      </c>
      <c r="W2" s="63" t="s">
        <v>160</v>
      </c>
      <c r="X2" s="176" t="s">
        <v>59</v>
      </c>
      <c r="Y2" s="152"/>
      <c r="Z2" s="71" t="s">
        <v>12</v>
      </c>
      <c r="AA2" s="153" t="s">
        <v>20</v>
      </c>
    </row>
    <row r="3" spans="1:27" x14ac:dyDescent="0.25">
      <c r="A3" s="159">
        <v>1</v>
      </c>
      <c r="B3" s="177">
        <v>101</v>
      </c>
      <c r="C3" s="143" t="s">
        <v>94</v>
      </c>
      <c r="D3" s="143" t="s">
        <v>62</v>
      </c>
      <c r="E3" s="87"/>
      <c r="F3" s="154">
        <v>5</v>
      </c>
      <c r="G3" s="155">
        <v>30.33</v>
      </c>
      <c r="H3" s="156">
        <f>PRODUCT(F3,10)+G3</f>
        <v>80.33</v>
      </c>
      <c r="I3" s="156">
        <f t="shared" ref="I3:I32" si="0">RANK(H3,$H$3:$H$32)</f>
        <v>29</v>
      </c>
      <c r="J3" s="157">
        <f>LOOKUP(I3,'Cup Points'!A$3:A$75,'Cup Points'!B$3:B$75)</f>
        <v>62</v>
      </c>
      <c r="K3" s="158">
        <v>0</v>
      </c>
      <c r="L3" s="161">
        <v>0</v>
      </c>
      <c r="M3" s="87"/>
      <c r="N3" s="162">
        <v>12</v>
      </c>
      <c r="O3" s="163">
        <v>106.14</v>
      </c>
      <c r="P3" s="164">
        <f>PRODUCT(N3,10)+O3</f>
        <v>226.14</v>
      </c>
      <c r="Q3" s="164">
        <f t="shared" ref="Q3:Q32" si="1">RANK(P3,$P$3:$P$32)</f>
        <v>13</v>
      </c>
      <c r="R3" s="165">
        <f>LOOKUP(Q3,'Cup Points'!A$3:A$56,'Cup Points'!B$3:B$56)</f>
        <v>70</v>
      </c>
      <c r="S3" s="166">
        <v>17.649999999999999</v>
      </c>
      <c r="T3" s="167">
        <v>0</v>
      </c>
      <c r="U3" s="168"/>
      <c r="V3" s="169">
        <f t="shared" ref="V3:V32" si="2">H3+P3</f>
        <v>306.46999999999997</v>
      </c>
      <c r="W3" s="170">
        <f t="shared" ref="W3:W32" si="3">RANK(V3,$V$3:$V$32)</f>
        <v>27</v>
      </c>
      <c r="X3" s="171">
        <f ca="1">LOOKUP(W3,'Cup Points'!A$3:A$56,'Cup Points'!B$3:B$75)</f>
        <v>62</v>
      </c>
      <c r="Y3" s="168"/>
      <c r="Z3" s="172">
        <f ca="1">J3+R3+X3</f>
        <v>194</v>
      </c>
      <c r="AA3" s="173">
        <f t="shared" ref="AA3:AA32" ca="1" si="4">RANK(Z3,$Z$3:$Z$32)</f>
        <v>22</v>
      </c>
    </row>
    <row r="4" spans="1:27" x14ac:dyDescent="0.25">
      <c r="A4" s="159">
        <v>2</v>
      </c>
      <c r="B4" s="177">
        <v>103</v>
      </c>
      <c r="C4" s="143" t="s">
        <v>124</v>
      </c>
      <c r="D4" s="143" t="s">
        <v>125</v>
      </c>
      <c r="E4" s="87"/>
      <c r="F4" s="154">
        <v>12</v>
      </c>
      <c r="G4" s="155">
        <v>62.52</v>
      </c>
      <c r="H4" s="156">
        <f t="shared" ref="H4:H32" si="5">PRODUCT(F4,10)+G4</f>
        <v>182.52</v>
      </c>
      <c r="I4" s="156">
        <f t="shared" si="0"/>
        <v>22</v>
      </c>
      <c r="J4" s="157">
        <f>LOOKUP(I4,'Cup Points'!A$3:A$75,'Cup Points'!B$3:B$75)</f>
        <v>62</v>
      </c>
      <c r="K4" s="158">
        <v>10.18</v>
      </c>
      <c r="L4" s="161">
        <v>0</v>
      </c>
      <c r="M4" s="87"/>
      <c r="N4" s="162">
        <v>7</v>
      </c>
      <c r="O4" s="163">
        <v>63.22</v>
      </c>
      <c r="P4" s="164">
        <f t="shared" ref="P4:P32" si="6">PRODUCT(N4,10)+O4</f>
        <v>133.22</v>
      </c>
      <c r="Q4" s="164">
        <f t="shared" si="1"/>
        <v>27</v>
      </c>
      <c r="R4" s="165">
        <f>LOOKUP(Q4,'Cup Points'!A$3:A$56,'Cup Points'!B$3:B$56)</f>
        <v>62</v>
      </c>
      <c r="S4" s="166">
        <v>0</v>
      </c>
      <c r="T4" s="167">
        <v>0</v>
      </c>
      <c r="U4" s="168"/>
      <c r="V4" s="169">
        <f t="shared" si="2"/>
        <v>315.74</v>
      </c>
      <c r="W4" s="170">
        <f t="shared" si="3"/>
        <v>26</v>
      </c>
      <c r="X4" s="171">
        <f ca="1">LOOKUP(W4,'Cup Points'!A$3:A$56,'Cup Points'!B$3:B$75)</f>
        <v>62</v>
      </c>
      <c r="Y4" s="168"/>
      <c r="Z4" s="172">
        <f t="shared" ref="Z4:Z32" ca="1" si="7">J4+R4+X4</f>
        <v>186</v>
      </c>
      <c r="AA4" s="173">
        <f t="shared" ca="1" si="4"/>
        <v>27</v>
      </c>
    </row>
    <row r="5" spans="1:27" x14ac:dyDescent="0.25">
      <c r="A5" s="159">
        <v>3</v>
      </c>
      <c r="B5" s="177">
        <v>104</v>
      </c>
      <c r="C5" s="143" t="s">
        <v>126</v>
      </c>
      <c r="D5" s="143" t="s">
        <v>127</v>
      </c>
      <c r="E5" s="87"/>
      <c r="F5" s="154">
        <v>7</v>
      </c>
      <c r="G5" s="155">
        <v>47.05</v>
      </c>
      <c r="H5" s="156">
        <f t="shared" si="5"/>
        <v>117.05</v>
      </c>
      <c r="I5" s="156">
        <f t="shared" si="0"/>
        <v>28</v>
      </c>
      <c r="J5" s="157">
        <f>LOOKUP(I5,'Cup Points'!A$3:A$75,'Cup Points'!B$3:B$75)</f>
        <v>62</v>
      </c>
      <c r="K5" s="158">
        <v>0</v>
      </c>
      <c r="L5" s="161">
        <v>0</v>
      </c>
      <c r="M5" s="87"/>
      <c r="N5" s="162">
        <v>11</v>
      </c>
      <c r="O5" s="163">
        <v>101.54</v>
      </c>
      <c r="P5" s="164">
        <f t="shared" si="6"/>
        <v>211.54000000000002</v>
      </c>
      <c r="Q5" s="164">
        <f t="shared" si="1"/>
        <v>18</v>
      </c>
      <c r="R5" s="165">
        <f>LOOKUP(Q5,'Cup Points'!A$3:A$56,'Cup Points'!B$3:B$56)</f>
        <v>65</v>
      </c>
      <c r="S5" s="166">
        <v>18.329999999999998</v>
      </c>
      <c r="T5" s="167">
        <v>0</v>
      </c>
      <c r="U5" s="168"/>
      <c r="V5" s="169">
        <f t="shared" si="2"/>
        <v>328.59000000000003</v>
      </c>
      <c r="W5" s="170">
        <f t="shared" si="3"/>
        <v>25</v>
      </c>
      <c r="X5" s="171">
        <f ca="1">LOOKUP(W5,'Cup Points'!A$3:A$56,'Cup Points'!B$3:B$75)</f>
        <v>62</v>
      </c>
      <c r="Y5" s="168"/>
      <c r="Z5" s="172">
        <f t="shared" ca="1" si="7"/>
        <v>189</v>
      </c>
      <c r="AA5" s="173">
        <f t="shared" ca="1" si="4"/>
        <v>25</v>
      </c>
    </row>
    <row r="6" spans="1:27" x14ac:dyDescent="0.25">
      <c r="A6" s="159">
        <v>4</v>
      </c>
      <c r="B6" s="177">
        <v>105</v>
      </c>
      <c r="C6" s="143" t="s">
        <v>25</v>
      </c>
      <c r="D6" s="143" t="s">
        <v>64</v>
      </c>
      <c r="E6" s="87"/>
      <c r="F6" s="154">
        <v>12</v>
      </c>
      <c r="G6" s="155">
        <v>113.64</v>
      </c>
      <c r="H6" s="156">
        <f t="shared" si="5"/>
        <v>233.64</v>
      </c>
      <c r="I6" s="156">
        <f t="shared" si="0"/>
        <v>8</v>
      </c>
      <c r="J6" s="157">
        <f>LOOKUP(I6,'Cup Points'!A$3:A$75,'Cup Points'!B$3:B$75)</f>
        <v>80</v>
      </c>
      <c r="K6" s="158">
        <v>21.65</v>
      </c>
      <c r="L6" s="161">
        <v>0</v>
      </c>
      <c r="M6" s="87"/>
      <c r="N6" s="162">
        <v>8</v>
      </c>
      <c r="O6" s="163">
        <v>70.739999999999995</v>
      </c>
      <c r="P6" s="164">
        <f t="shared" si="6"/>
        <v>150.74</v>
      </c>
      <c r="Q6" s="164">
        <f t="shared" si="1"/>
        <v>24</v>
      </c>
      <c r="R6" s="165">
        <f>LOOKUP(Q6,'Cup Points'!A$3:A$56,'Cup Points'!B$3:B$56)</f>
        <v>62</v>
      </c>
      <c r="S6" s="166">
        <v>0</v>
      </c>
      <c r="T6" s="167">
        <v>0</v>
      </c>
      <c r="U6" s="168"/>
      <c r="V6" s="169">
        <f t="shared" si="2"/>
        <v>384.38</v>
      </c>
      <c r="W6" s="170">
        <f t="shared" si="3"/>
        <v>18</v>
      </c>
      <c r="X6" s="171">
        <f ca="1">LOOKUP(W6,'Cup Points'!A$3:A$56,'Cup Points'!B$3:B$75)</f>
        <v>65</v>
      </c>
      <c r="Y6" s="168"/>
      <c r="Z6" s="172">
        <f t="shared" ca="1" si="7"/>
        <v>207</v>
      </c>
      <c r="AA6" s="173">
        <f t="shared" ca="1" si="4"/>
        <v>17</v>
      </c>
    </row>
    <row r="7" spans="1:27" x14ac:dyDescent="0.25">
      <c r="A7" s="159">
        <v>5</v>
      </c>
      <c r="B7" s="177">
        <v>106</v>
      </c>
      <c r="C7" s="143" t="s">
        <v>121</v>
      </c>
      <c r="D7" s="143" t="s">
        <v>122</v>
      </c>
      <c r="E7" s="87"/>
      <c r="F7" s="154">
        <v>12</v>
      </c>
      <c r="G7" s="155">
        <v>97.89</v>
      </c>
      <c r="H7" s="156">
        <f t="shared" si="5"/>
        <v>217.89</v>
      </c>
      <c r="I7" s="156">
        <f t="shared" si="0"/>
        <v>13</v>
      </c>
      <c r="J7" s="157">
        <f>LOOKUP(I7,'Cup Points'!A$3:A$75,'Cup Points'!B$3:B$75)</f>
        <v>70</v>
      </c>
      <c r="K7" s="158">
        <v>16.64</v>
      </c>
      <c r="L7" s="161">
        <v>0</v>
      </c>
      <c r="M7" s="87"/>
      <c r="N7" s="162">
        <v>12</v>
      </c>
      <c r="O7" s="163">
        <v>117.41</v>
      </c>
      <c r="P7" s="164">
        <f t="shared" si="6"/>
        <v>237.41</v>
      </c>
      <c r="Q7" s="164">
        <f t="shared" si="1"/>
        <v>9</v>
      </c>
      <c r="R7" s="165">
        <f>LOOKUP(Q7,'Cup Points'!A$3:A$56,'Cup Points'!B$3:B$56)</f>
        <v>78</v>
      </c>
      <c r="S7" s="166">
        <v>0</v>
      </c>
      <c r="T7" s="167">
        <v>0</v>
      </c>
      <c r="U7" s="168"/>
      <c r="V7" s="169">
        <f t="shared" si="2"/>
        <v>455.29999999999995</v>
      </c>
      <c r="W7" s="170">
        <f t="shared" si="3"/>
        <v>11</v>
      </c>
      <c r="X7" s="171">
        <f ca="1">LOOKUP(W7,'Cup Points'!A$3:A$56,'Cup Points'!B$3:B$75)</f>
        <v>74</v>
      </c>
      <c r="Y7" s="168"/>
      <c r="Z7" s="172">
        <f t="shared" ca="1" si="7"/>
        <v>222</v>
      </c>
      <c r="AA7" s="173">
        <f t="shared" ca="1" si="4"/>
        <v>11</v>
      </c>
    </row>
    <row r="8" spans="1:27" x14ac:dyDescent="0.25">
      <c r="A8" s="159">
        <v>6</v>
      </c>
      <c r="B8" s="177">
        <v>107</v>
      </c>
      <c r="C8" s="143" t="s">
        <v>33</v>
      </c>
      <c r="D8" s="143" t="s">
        <v>65</v>
      </c>
      <c r="E8" s="87"/>
      <c r="F8" s="154">
        <v>12</v>
      </c>
      <c r="G8" s="155">
        <v>102.41</v>
      </c>
      <c r="H8" s="156">
        <f t="shared" si="5"/>
        <v>222.41</v>
      </c>
      <c r="I8" s="156">
        <f t="shared" si="0"/>
        <v>12</v>
      </c>
      <c r="J8" s="157">
        <f>LOOKUP(I8,'Cup Points'!A$3:A$75,'Cup Points'!B$3:B$75)</f>
        <v>72</v>
      </c>
      <c r="K8" s="158">
        <v>14.14</v>
      </c>
      <c r="L8" s="161">
        <v>0</v>
      </c>
      <c r="M8" s="87"/>
      <c r="N8" s="162">
        <v>12</v>
      </c>
      <c r="O8" s="163">
        <v>126.15</v>
      </c>
      <c r="P8" s="164">
        <f t="shared" si="6"/>
        <v>246.15</v>
      </c>
      <c r="Q8" s="164">
        <f t="shared" si="1"/>
        <v>4</v>
      </c>
      <c r="R8" s="165">
        <f>LOOKUP(Q8,'Cup Points'!A$3:A$56,'Cup Points'!B$3:B$56)</f>
        <v>91</v>
      </c>
      <c r="S8" s="166">
        <v>17.28</v>
      </c>
      <c r="T8" s="167">
        <v>0</v>
      </c>
      <c r="U8" s="168"/>
      <c r="V8" s="169">
        <f t="shared" si="2"/>
        <v>468.56</v>
      </c>
      <c r="W8" s="170">
        <f t="shared" si="3"/>
        <v>7</v>
      </c>
      <c r="X8" s="171">
        <f ca="1">LOOKUP(W8,'Cup Points'!A$3:A$56,'Cup Points'!B$3:B$75)</f>
        <v>82</v>
      </c>
      <c r="Y8" s="168"/>
      <c r="Z8" s="172">
        <f t="shared" ca="1" si="7"/>
        <v>245</v>
      </c>
      <c r="AA8" s="173">
        <f t="shared" ca="1" si="4"/>
        <v>7</v>
      </c>
    </row>
    <row r="9" spans="1:27" x14ac:dyDescent="0.25">
      <c r="A9" s="159">
        <v>7</v>
      </c>
      <c r="B9" s="177">
        <v>108</v>
      </c>
      <c r="C9" s="143" t="s">
        <v>128</v>
      </c>
      <c r="D9" s="143" t="s">
        <v>129</v>
      </c>
      <c r="E9" s="87"/>
      <c r="F9" s="154">
        <v>12</v>
      </c>
      <c r="G9" s="155">
        <v>112.77</v>
      </c>
      <c r="H9" s="156">
        <f t="shared" si="5"/>
        <v>232.76999999999998</v>
      </c>
      <c r="I9" s="156">
        <f t="shared" si="0"/>
        <v>9</v>
      </c>
      <c r="J9" s="157">
        <f>LOOKUP(I9,'Cup Points'!A$3:A$75,'Cup Points'!B$3:B$75)</f>
        <v>78</v>
      </c>
      <c r="K9" s="158">
        <v>0</v>
      </c>
      <c r="L9" s="161">
        <v>0</v>
      </c>
      <c r="M9" s="87"/>
      <c r="N9" s="162">
        <v>12</v>
      </c>
      <c r="O9" s="163">
        <v>105.18</v>
      </c>
      <c r="P9" s="164">
        <f t="shared" si="6"/>
        <v>225.18</v>
      </c>
      <c r="Q9" s="164">
        <f t="shared" si="1"/>
        <v>14</v>
      </c>
      <c r="R9" s="165">
        <f>LOOKUP(Q9,'Cup Points'!A$3:A$56,'Cup Points'!B$3:B$56)</f>
        <v>69</v>
      </c>
      <c r="S9" s="166">
        <v>0</v>
      </c>
      <c r="T9" s="167">
        <v>0</v>
      </c>
      <c r="U9" s="168"/>
      <c r="V9" s="169">
        <f t="shared" si="2"/>
        <v>457.95</v>
      </c>
      <c r="W9" s="170">
        <f t="shared" si="3"/>
        <v>9</v>
      </c>
      <c r="X9" s="171">
        <f ca="1">LOOKUP(W9,'Cup Points'!A$3:A$56,'Cup Points'!B$3:B$75)</f>
        <v>78</v>
      </c>
      <c r="Y9" s="168"/>
      <c r="Z9" s="172">
        <f t="shared" ca="1" si="7"/>
        <v>225</v>
      </c>
      <c r="AA9" s="173">
        <f t="shared" ca="1" si="4"/>
        <v>9</v>
      </c>
    </row>
    <row r="10" spans="1:27" x14ac:dyDescent="0.25">
      <c r="A10" s="159">
        <v>8</v>
      </c>
      <c r="B10" s="177">
        <v>109</v>
      </c>
      <c r="C10" s="143" t="s">
        <v>130</v>
      </c>
      <c r="D10" s="143" t="s">
        <v>131</v>
      </c>
      <c r="E10" s="87"/>
      <c r="F10" s="154">
        <v>12</v>
      </c>
      <c r="G10" s="155">
        <v>88.15</v>
      </c>
      <c r="H10" s="156">
        <f t="shared" si="5"/>
        <v>208.15</v>
      </c>
      <c r="I10" s="156">
        <f t="shared" si="0"/>
        <v>18</v>
      </c>
      <c r="J10" s="157">
        <f>LOOKUP(I10,'Cup Points'!A$3:A$75,'Cup Points'!B$3:B$75)</f>
        <v>65</v>
      </c>
      <c r="K10" s="158"/>
      <c r="L10" s="161">
        <v>0</v>
      </c>
      <c r="M10" s="87"/>
      <c r="N10" s="162">
        <v>12</v>
      </c>
      <c r="O10" s="163">
        <v>125.98</v>
      </c>
      <c r="P10" s="164">
        <f t="shared" si="6"/>
        <v>245.98000000000002</v>
      </c>
      <c r="Q10" s="164">
        <f t="shared" si="1"/>
        <v>5</v>
      </c>
      <c r="R10" s="165">
        <f>LOOKUP(Q10,'Cup Points'!A$3:A$56,'Cup Points'!B$3:B$56)</f>
        <v>88</v>
      </c>
      <c r="S10" s="166">
        <v>20.88</v>
      </c>
      <c r="T10" s="167">
        <v>0</v>
      </c>
      <c r="U10" s="168"/>
      <c r="V10" s="169">
        <f t="shared" si="2"/>
        <v>454.13</v>
      </c>
      <c r="W10" s="170">
        <f t="shared" si="3"/>
        <v>12</v>
      </c>
      <c r="X10" s="171">
        <f ca="1">LOOKUP(W10,'Cup Points'!A$3:A$56,'Cup Points'!B$3:B$75)</f>
        <v>72</v>
      </c>
      <c r="Y10" s="168"/>
      <c r="Z10" s="172">
        <f t="shared" ca="1" si="7"/>
        <v>225</v>
      </c>
      <c r="AA10" s="173">
        <f t="shared" ca="1" si="4"/>
        <v>9</v>
      </c>
    </row>
    <row r="11" spans="1:27" x14ac:dyDescent="0.25">
      <c r="A11" s="159">
        <v>9</v>
      </c>
      <c r="B11" s="177">
        <v>110</v>
      </c>
      <c r="C11" s="143" t="s">
        <v>66</v>
      </c>
      <c r="D11" s="143" t="s">
        <v>67</v>
      </c>
      <c r="E11" s="87"/>
      <c r="F11" s="154">
        <v>12</v>
      </c>
      <c r="G11" s="155">
        <v>126.52</v>
      </c>
      <c r="H11" s="156">
        <f t="shared" si="5"/>
        <v>246.51999999999998</v>
      </c>
      <c r="I11" s="156">
        <f t="shared" si="0"/>
        <v>4</v>
      </c>
      <c r="J11" s="157">
        <f>LOOKUP(I11,'Cup Points'!A$3:A$75,'Cup Points'!B$3:B$75)</f>
        <v>91</v>
      </c>
      <c r="K11" s="158">
        <v>17.55</v>
      </c>
      <c r="L11" s="161">
        <v>0</v>
      </c>
      <c r="M11" s="87"/>
      <c r="N11" s="162">
        <v>0</v>
      </c>
      <c r="O11" s="163">
        <v>0</v>
      </c>
      <c r="P11" s="164">
        <f t="shared" si="6"/>
        <v>0</v>
      </c>
      <c r="Q11" s="164">
        <f t="shared" si="1"/>
        <v>29</v>
      </c>
      <c r="R11" s="165">
        <f>LOOKUP(Q11,'Cup Points'!A$3:A$56,'Cup Points'!B$3:B$56)</f>
        <v>62</v>
      </c>
      <c r="S11" s="166">
        <v>0</v>
      </c>
      <c r="T11" s="167">
        <v>0</v>
      </c>
      <c r="U11" s="168"/>
      <c r="V11" s="169">
        <f t="shared" si="2"/>
        <v>246.51999999999998</v>
      </c>
      <c r="W11" s="170">
        <f t="shared" si="3"/>
        <v>29</v>
      </c>
      <c r="X11" s="171">
        <f ca="1">LOOKUP(W11,'Cup Points'!A$3:A$56,'Cup Points'!B$3:B$75)</f>
        <v>62</v>
      </c>
      <c r="Y11" s="168"/>
      <c r="Z11" s="172">
        <f t="shared" ca="1" si="7"/>
        <v>215</v>
      </c>
      <c r="AA11" s="173">
        <f t="shared" ca="1" si="4"/>
        <v>14</v>
      </c>
    </row>
    <row r="12" spans="1:27" x14ac:dyDescent="0.25">
      <c r="A12" s="159">
        <v>10</v>
      </c>
      <c r="B12" s="177">
        <v>111</v>
      </c>
      <c r="C12" s="143" t="s">
        <v>161</v>
      </c>
      <c r="D12" s="143" t="s">
        <v>68</v>
      </c>
      <c r="E12" s="87"/>
      <c r="F12" s="154">
        <v>9</v>
      </c>
      <c r="G12" s="155">
        <v>57.87</v>
      </c>
      <c r="H12" s="156">
        <f t="shared" si="5"/>
        <v>147.87</v>
      </c>
      <c r="I12" s="156">
        <f t="shared" si="0"/>
        <v>25</v>
      </c>
      <c r="J12" s="157">
        <f>LOOKUP(I12,'Cup Points'!A$3:A$75,'Cup Points'!B$3:B$75)</f>
        <v>62</v>
      </c>
      <c r="K12" s="158">
        <v>0</v>
      </c>
      <c r="L12" s="161">
        <v>0</v>
      </c>
      <c r="M12" s="87"/>
      <c r="N12" s="162">
        <v>12</v>
      </c>
      <c r="O12" s="163">
        <v>109.39</v>
      </c>
      <c r="P12" s="164">
        <f t="shared" si="6"/>
        <v>229.39</v>
      </c>
      <c r="Q12" s="164">
        <f t="shared" si="1"/>
        <v>11</v>
      </c>
      <c r="R12" s="165">
        <f>LOOKUP(Q12,'Cup Points'!A$3:A$56,'Cup Points'!B$3:B$56)</f>
        <v>74</v>
      </c>
      <c r="S12" s="166"/>
      <c r="T12" s="167">
        <v>0</v>
      </c>
      <c r="U12" s="168"/>
      <c r="V12" s="169">
        <f t="shared" si="2"/>
        <v>377.26</v>
      </c>
      <c r="W12" s="170">
        <f t="shared" si="3"/>
        <v>20</v>
      </c>
      <c r="X12" s="171">
        <f ca="1">LOOKUP(W12,'Cup Points'!A$3:A$56,'Cup Points'!B$3:B$75)</f>
        <v>63</v>
      </c>
      <c r="Y12" s="168"/>
      <c r="Z12" s="172">
        <f t="shared" ca="1" si="7"/>
        <v>199</v>
      </c>
      <c r="AA12" s="173">
        <f t="shared" ca="1" si="4"/>
        <v>19</v>
      </c>
    </row>
    <row r="13" spans="1:27" x14ac:dyDescent="0.25">
      <c r="A13" s="159">
        <v>11</v>
      </c>
      <c r="B13" s="177">
        <v>112</v>
      </c>
      <c r="C13" s="143" t="s">
        <v>69</v>
      </c>
      <c r="D13" s="143" t="s">
        <v>70</v>
      </c>
      <c r="E13" s="87"/>
      <c r="F13" s="154">
        <v>6</v>
      </c>
      <c r="G13" s="155">
        <v>59.31</v>
      </c>
      <c r="H13" s="156">
        <f t="shared" si="5"/>
        <v>119.31</v>
      </c>
      <c r="I13" s="156">
        <f t="shared" si="0"/>
        <v>27</v>
      </c>
      <c r="J13" s="157">
        <f>LOOKUP(I13,'Cup Points'!A$3:A$75,'Cup Points'!B$3:B$75)</f>
        <v>62</v>
      </c>
      <c r="K13" s="158"/>
      <c r="L13" s="161">
        <v>0</v>
      </c>
      <c r="M13" s="87"/>
      <c r="N13" s="162">
        <v>12</v>
      </c>
      <c r="O13" s="163">
        <v>137.54</v>
      </c>
      <c r="P13" s="164">
        <f t="shared" si="6"/>
        <v>257.53999999999996</v>
      </c>
      <c r="Q13" s="164">
        <f t="shared" si="1"/>
        <v>2</v>
      </c>
      <c r="R13" s="165">
        <f>LOOKUP(Q13,'Cup Points'!A$3:A$56,'Cup Points'!B$3:B$56)</f>
        <v>97</v>
      </c>
      <c r="S13" s="166">
        <v>14.83</v>
      </c>
      <c r="T13" s="167">
        <v>0</v>
      </c>
      <c r="U13" s="168"/>
      <c r="V13" s="169">
        <f t="shared" si="2"/>
        <v>376.84999999999997</v>
      </c>
      <c r="W13" s="170">
        <f t="shared" si="3"/>
        <v>21</v>
      </c>
      <c r="X13" s="171">
        <f ca="1">LOOKUP(W13,'Cup Points'!A$3:A$56,'Cup Points'!B$3:B$75)</f>
        <v>62</v>
      </c>
      <c r="Y13" s="168"/>
      <c r="Z13" s="172">
        <f t="shared" ca="1" si="7"/>
        <v>221</v>
      </c>
      <c r="AA13" s="173">
        <f t="shared" ca="1" si="4"/>
        <v>13</v>
      </c>
    </row>
    <row r="14" spans="1:27" x14ac:dyDescent="0.25">
      <c r="A14" s="159">
        <v>12</v>
      </c>
      <c r="B14" s="177">
        <v>114</v>
      </c>
      <c r="C14" s="143" t="s">
        <v>97</v>
      </c>
      <c r="D14" s="143" t="s">
        <v>166</v>
      </c>
      <c r="E14" s="87"/>
      <c r="F14" s="154">
        <v>12</v>
      </c>
      <c r="G14" s="155">
        <v>86.36</v>
      </c>
      <c r="H14" s="156">
        <f t="shared" si="5"/>
        <v>206.36</v>
      </c>
      <c r="I14" s="156">
        <f t="shared" si="0"/>
        <v>20</v>
      </c>
      <c r="J14" s="157">
        <f>LOOKUP(I14,'Cup Points'!A$3:A$75,'Cup Points'!B$3:B$75)</f>
        <v>63</v>
      </c>
      <c r="K14" s="158">
        <v>19.11</v>
      </c>
      <c r="L14" s="161">
        <v>0</v>
      </c>
      <c r="M14" s="87"/>
      <c r="N14" s="162">
        <v>8</v>
      </c>
      <c r="O14" s="163">
        <v>82.99</v>
      </c>
      <c r="P14" s="164">
        <f t="shared" si="6"/>
        <v>162.99</v>
      </c>
      <c r="Q14" s="164">
        <f t="shared" si="1"/>
        <v>23</v>
      </c>
      <c r="R14" s="165">
        <f>LOOKUP(Q14,'Cup Points'!A$3:A$56,'Cup Points'!B$3:B$56)</f>
        <v>62</v>
      </c>
      <c r="S14" s="166">
        <v>0</v>
      </c>
      <c r="T14" s="167">
        <v>0</v>
      </c>
      <c r="U14" s="168"/>
      <c r="V14" s="169">
        <f t="shared" si="2"/>
        <v>369.35</v>
      </c>
      <c r="W14" s="170">
        <f t="shared" si="3"/>
        <v>22</v>
      </c>
      <c r="X14" s="171">
        <f ca="1">LOOKUP(W14,'Cup Points'!A$3:A$56,'Cup Points'!B$3:B$75)</f>
        <v>62</v>
      </c>
      <c r="Y14" s="168"/>
      <c r="Z14" s="172">
        <f t="shared" ca="1" si="7"/>
        <v>187</v>
      </c>
      <c r="AA14" s="173">
        <f t="shared" ca="1" si="4"/>
        <v>26</v>
      </c>
    </row>
    <row r="15" spans="1:27" x14ac:dyDescent="0.25">
      <c r="A15" s="159">
        <v>13</v>
      </c>
      <c r="B15" s="177">
        <v>115</v>
      </c>
      <c r="C15" s="143" t="s">
        <v>132</v>
      </c>
      <c r="D15" s="143" t="s">
        <v>133</v>
      </c>
      <c r="E15" s="87"/>
      <c r="F15" s="154">
        <v>12</v>
      </c>
      <c r="G15" s="155">
        <v>88.86</v>
      </c>
      <c r="H15" s="156">
        <f t="shared" si="5"/>
        <v>208.86</v>
      </c>
      <c r="I15" s="156">
        <f t="shared" si="0"/>
        <v>17</v>
      </c>
      <c r="J15" s="157">
        <f>LOOKUP(I15,'Cup Points'!A$3:A$75,'Cup Points'!B$3:B$75)</f>
        <v>66</v>
      </c>
      <c r="K15" s="158"/>
      <c r="L15" s="161">
        <v>0</v>
      </c>
      <c r="M15" s="87"/>
      <c r="N15" s="162">
        <v>12</v>
      </c>
      <c r="O15" s="163">
        <v>99.74</v>
      </c>
      <c r="P15" s="164">
        <f t="shared" si="6"/>
        <v>219.74</v>
      </c>
      <c r="Q15" s="164">
        <f t="shared" si="1"/>
        <v>16</v>
      </c>
      <c r="R15" s="165">
        <f>LOOKUP(Q15,'Cup Points'!A$3:A$56,'Cup Points'!B$3:B$56)</f>
        <v>67</v>
      </c>
      <c r="S15" s="166">
        <v>0</v>
      </c>
      <c r="T15" s="167">
        <v>0</v>
      </c>
      <c r="U15" s="168"/>
      <c r="V15" s="169">
        <f t="shared" si="2"/>
        <v>428.6</v>
      </c>
      <c r="W15" s="170">
        <f t="shared" si="3"/>
        <v>14</v>
      </c>
      <c r="X15" s="171">
        <f ca="1">LOOKUP(W15,'Cup Points'!A$3:A$56,'Cup Points'!B$3:B$75)</f>
        <v>69</v>
      </c>
      <c r="Y15" s="168"/>
      <c r="Z15" s="172">
        <f t="shared" ca="1" si="7"/>
        <v>202</v>
      </c>
      <c r="AA15" s="173">
        <f t="shared" ca="1" si="4"/>
        <v>18</v>
      </c>
    </row>
    <row r="16" spans="1:27" x14ac:dyDescent="0.25">
      <c r="A16" s="159">
        <v>14</v>
      </c>
      <c r="B16" s="177">
        <v>116</v>
      </c>
      <c r="C16" s="143" t="s">
        <v>134</v>
      </c>
      <c r="D16" s="143" t="s">
        <v>135</v>
      </c>
      <c r="E16" s="87"/>
      <c r="F16" s="154">
        <v>9</v>
      </c>
      <c r="G16" s="155">
        <v>72.13</v>
      </c>
      <c r="H16" s="156">
        <f t="shared" si="5"/>
        <v>162.13</v>
      </c>
      <c r="I16" s="156">
        <f t="shared" si="0"/>
        <v>24</v>
      </c>
      <c r="J16" s="157">
        <f>LOOKUP(I16,'Cup Points'!A$3:A$75,'Cup Points'!B$3:B$75)</f>
        <v>62</v>
      </c>
      <c r="K16" s="158">
        <v>15.52</v>
      </c>
      <c r="L16" s="161">
        <v>0</v>
      </c>
      <c r="M16" s="87"/>
      <c r="N16" s="162">
        <v>10</v>
      </c>
      <c r="O16" s="163">
        <v>67.48</v>
      </c>
      <c r="P16" s="164">
        <f t="shared" si="6"/>
        <v>167.48000000000002</v>
      </c>
      <c r="Q16" s="164">
        <f t="shared" si="1"/>
        <v>22</v>
      </c>
      <c r="R16" s="165">
        <f>LOOKUP(Q16,'Cup Points'!A$3:A$56,'Cup Points'!B$3:B$56)</f>
        <v>62</v>
      </c>
      <c r="S16" s="166">
        <v>0</v>
      </c>
      <c r="T16" s="167">
        <v>0</v>
      </c>
      <c r="U16" s="168"/>
      <c r="V16" s="169">
        <f t="shared" si="2"/>
        <v>329.61</v>
      </c>
      <c r="W16" s="170">
        <f t="shared" si="3"/>
        <v>24</v>
      </c>
      <c r="X16" s="171">
        <f ca="1">LOOKUP(W16,'Cup Points'!A$3:A$56,'Cup Points'!B$3:B$75)</f>
        <v>62</v>
      </c>
      <c r="Y16" s="168"/>
      <c r="Z16" s="172">
        <f t="shared" ca="1" si="7"/>
        <v>186</v>
      </c>
      <c r="AA16" s="173">
        <f t="shared" ca="1" si="4"/>
        <v>27</v>
      </c>
    </row>
    <row r="17" spans="1:27" x14ac:dyDescent="0.25">
      <c r="A17" s="159">
        <v>15</v>
      </c>
      <c r="B17" s="177">
        <v>117</v>
      </c>
      <c r="C17" s="143" t="s">
        <v>28</v>
      </c>
      <c r="D17" s="143" t="s">
        <v>71</v>
      </c>
      <c r="E17" s="87"/>
      <c r="F17" s="154">
        <v>12</v>
      </c>
      <c r="G17" s="155">
        <v>86.59</v>
      </c>
      <c r="H17" s="156">
        <f t="shared" si="5"/>
        <v>206.59</v>
      </c>
      <c r="I17" s="156">
        <f t="shared" si="0"/>
        <v>19</v>
      </c>
      <c r="J17" s="157">
        <f>LOOKUP(I17,'Cup Points'!A$3:A$75,'Cup Points'!B$3:B$75)</f>
        <v>64</v>
      </c>
      <c r="K17" s="158">
        <v>11.39</v>
      </c>
      <c r="L17" s="161">
        <v>0</v>
      </c>
      <c r="M17" s="87"/>
      <c r="N17" s="162">
        <v>11</v>
      </c>
      <c r="O17" s="163">
        <v>99.16</v>
      </c>
      <c r="P17" s="164">
        <f t="shared" si="6"/>
        <v>209.16</v>
      </c>
      <c r="Q17" s="164">
        <f t="shared" si="1"/>
        <v>20</v>
      </c>
      <c r="R17" s="165">
        <f>LOOKUP(Q17,'Cup Points'!A$3:A$56,'Cup Points'!B$3:B$56)</f>
        <v>63</v>
      </c>
      <c r="S17" s="166">
        <v>14.51</v>
      </c>
      <c r="T17" s="167">
        <v>0</v>
      </c>
      <c r="U17" s="168"/>
      <c r="V17" s="169">
        <f t="shared" si="2"/>
        <v>415.75</v>
      </c>
      <c r="W17" s="170">
        <f t="shared" si="3"/>
        <v>15</v>
      </c>
      <c r="X17" s="171">
        <f ca="1">LOOKUP(W17,'Cup Points'!A$3:A$56,'Cup Points'!B$3:B$75)</f>
        <v>68</v>
      </c>
      <c r="Y17" s="168"/>
      <c r="Z17" s="172">
        <f t="shared" ca="1" si="7"/>
        <v>195</v>
      </c>
      <c r="AA17" s="173">
        <f t="shared" ca="1" si="4"/>
        <v>21</v>
      </c>
    </row>
    <row r="18" spans="1:27" x14ac:dyDescent="0.25">
      <c r="A18" s="159">
        <v>16</v>
      </c>
      <c r="B18" s="177">
        <v>118</v>
      </c>
      <c r="C18" s="143" t="s">
        <v>100</v>
      </c>
      <c r="D18" s="143" t="s">
        <v>72</v>
      </c>
      <c r="E18" s="87"/>
      <c r="F18" s="154">
        <v>12</v>
      </c>
      <c r="G18" s="155">
        <v>139.72999999999999</v>
      </c>
      <c r="H18" s="156">
        <f t="shared" si="5"/>
        <v>259.73</v>
      </c>
      <c r="I18" s="156">
        <f t="shared" si="0"/>
        <v>2</v>
      </c>
      <c r="J18" s="157">
        <f>LOOKUP(I18,'Cup Points'!A$3:A$75,'Cup Points'!B$3:B$75)</f>
        <v>97</v>
      </c>
      <c r="K18" s="158">
        <v>21.02</v>
      </c>
      <c r="L18" s="161">
        <v>0</v>
      </c>
      <c r="M18" s="87"/>
      <c r="N18" s="162">
        <v>12</v>
      </c>
      <c r="O18" s="163">
        <v>98.21</v>
      </c>
      <c r="P18" s="164">
        <f t="shared" si="6"/>
        <v>218.20999999999998</v>
      </c>
      <c r="Q18" s="164">
        <f t="shared" si="1"/>
        <v>17</v>
      </c>
      <c r="R18" s="165">
        <f>LOOKUP(Q18,'Cup Points'!A$3:A$56,'Cup Points'!B$3:B$56)</f>
        <v>66</v>
      </c>
      <c r="S18" s="166">
        <v>18.45</v>
      </c>
      <c r="T18" s="167">
        <v>0</v>
      </c>
      <c r="U18" s="168"/>
      <c r="V18" s="169">
        <f t="shared" si="2"/>
        <v>477.94</v>
      </c>
      <c r="W18" s="170">
        <f t="shared" si="3"/>
        <v>5</v>
      </c>
      <c r="X18" s="171">
        <f ca="1">LOOKUP(W18,'Cup Points'!A$3:A$56,'Cup Points'!B$3:B$75)</f>
        <v>88</v>
      </c>
      <c r="Y18" s="168"/>
      <c r="Z18" s="172">
        <f t="shared" ca="1" si="7"/>
        <v>251</v>
      </c>
      <c r="AA18" s="173">
        <f t="shared" ca="1" si="4"/>
        <v>6</v>
      </c>
    </row>
    <row r="19" spans="1:27" x14ac:dyDescent="0.25">
      <c r="A19" s="159">
        <v>17</v>
      </c>
      <c r="B19" s="177">
        <v>120</v>
      </c>
      <c r="C19" s="143" t="s">
        <v>153</v>
      </c>
      <c r="D19" s="143" t="s">
        <v>73</v>
      </c>
      <c r="E19" s="87"/>
      <c r="F19" s="154">
        <v>12</v>
      </c>
      <c r="G19" s="155">
        <v>111.78</v>
      </c>
      <c r="H19" s="156">
        <f t="shared" si="5"/>
        <v>231.78</v>
      </c>
      <c r="I19" s="156">
        <f t="shared" si="0"/>
        <v>10</v>
      </c>
      <c r="J19" s="157">
        <f>LOOKUP(I19,'Cup Points'!A$3:A$75,'Cup Points'!B$3:B$75)</f>
        <v>76</v>
      </c>
      <c r="K19" s="158">
        <v>14.68</v>
      </c>
      <c r="L19" s="161">
        <v>0</v>
      </c>
      <c r="M19" s="87"/>
      <c r="N19" s="162">
        <v>12</v>
      </c>
      <c r="O19" s="163">
        <v>135.15</v>
      </c>
      <c r="P19" s="164">
        <f t="shared" si="6"/>
        <v>255.15</v>
      </c>
      <c r="Q19" s="164">
        <f t="shared" si="1"/>
        <v>3</v>
      </c>
      <c r="R19" s="165">
        <f>LOOKUP(Q19,'Cup Points'!A$3:A$56,'Cup Points'!B$3:B$56)</f>
        <v>94</v>
      </c>
      <c r="S19" s="166">
        <v>21.46</v>
      </c>
      <c r="T19" s="167">
        <v>0</v>
      </c>
      <c r="U19" s="168"/>
      <c r="V19" s="169">
        <f t="shared" si="2"/>
        <v>486.93</v>
      </c>
      <c r="W19" s="170">
        <f t="shared" si="3"/>
        <v>3</v>
      </c>
      <c r="X19" s="171">
        <f ca="1">LOOKUP(W19,'Cup Points'!A$3:A$56,'Cup Points'!B$3:B$75)</f>
        <v>94</v>
      </c>
      <c r="Y19" s="168"/>
      <c r="Z19" s="172">
        <f t="shared" ca="1" si="7"/>
        <v>264</v>
      </c>
      <c r="AA19" s="173">
        <f t="shared" ca="1" si="4"/>
        <v>3</v>
      </c>
    </row>
    <row r="20" spans="1:27" x14ac:dyDescent="0.25">
      <c r="A20" s="159">
        <v>18</v>
      </c>
      <c r="B20" s="177">
        <v>121</v>
      </c>
      <c r="C20" s="143" t="s">
        <v>74</v>
      </c>
      <c r="D20" s="143" t="s">
        <v>120</v>
      </c>
      <c r="E20" s="87"/>
      <c r="F20" s="154">
        <v>7</v>
      </c>
      <c r="G20" s="155">
        <v>52.18</v>
      </c>
      <c r="H20" s="156">
        <f t="shared" si="5"/>
        <v>122.18</v>
      </c>
      <c r="I20" s="156">
        <f t="shared" si="0"/>
        <v>26</v>
      </c>
      <c r="J20" s="157">
        <f>LOOKUP(I20,'Cup Points'!A$3:A$75,'Cup Points'!B$3:B$75)</f>
        <v>62</v>
      </c>
      <c r="K20" s="158">
        <v>19.14</v>
      </c>
      <c r="L20" s="161">
        <v>0</v>
      </c>
      <c r="M20" s="87"/>
      <c r="N20" s="162">
        <v>9</v>
      </c>
      <c r="O20" s="163">
        <v>59.92</v>
      </c>
      <c r="P20" s="164">
        <f t="shared" si="6"/>
        <v>149.92000000000002</v>
      </c>
      <c r="Q20" s="164">
        <f t="shared" si="1"/>
        <v>25</v>
      </c>
      <c r="R20" s="165">
        <f>LOOKUP(Q20,'Cup Points'!A$3:A$56,'Cup Points'!B$3:B$56)</f>
        <v>62</v>
      </c>
      <c r="S20" s="166">
        <v>0</v>
      </c>
      <c r="T20" s="167">
        <v>0</v>
      </c>
      <c r="U20" s="168"/>
      <c r="V20" s="169">
        <f t="shared" si="2"/>
        <v>272.10000000000002</v>
      </c>
      <c r="W20" s="170">
        <f t="shared" si="3"/>
        <v>28</v>
      </c>
      <c r="X20" s="171">
        <f ca="1">LOOKUP(W20,'Cup Points'!A$3:A$56,'Cup Points'!B$3:B$75)</f>
        <v>62</v>
      </c>
      <c r="Y20" s="168"/>
      <c r="Z20" s="172">
        <f t="shared" ca="1" si="7"/>
        <v>186</v>
      </c>
      <c r="AA20" s="173">
        <f t="shared" ca="1" si="4"/>
        <v>27</v>
      </c>
    </row>
    <row r="21" spans="1:27" x14ac:dyDescent="0.25">
      <c r="A21" s="159">
        <v>19</v>
      </c>
      <c r="B21" s="177">
        <v>122</v>
      </c>
      <c r="C21" s="143" t="s">
        <v>27</v>
      </c>
      <c r="D21" s="143" t="s">
        <v>136</v>
      </c>
      <c r="E21" s="87"/>
      <c r="F21" s="154">
        <v>12</v>
      </c>
      <c r="G21" s="155">
        <v>121.94</v>
      </c>
      <c r="H21" s="156">
        <f t="shared" si="5"/>
        <v>241.94</v>
      </c>
      <c r="I21" s="156">
        <f t="shared" si="0"/>
        <v>7</v>
      </c>
      <c r="J21" s="157">
        <f>LOOKUP(I21,'Cup Points'!A$3:A$75,'Cup Points'!B$3:B$75)</f>
        <v>82</v>
      </c>
      <c r="K21" s="158">
        <v>19.22</v>
      </c>
      <c r="L21" s="161">
        <v>0</v>
      </c>
      <c r="M21" s="87"/>
      <c r="N21" s="162">
        <v>8</v>
      </c>
      <c r="O21" s="163">
        <v>66.98</v>
      </c>
      <c r="P21" s="164">
        <f t="shared" si="6"/>
        <v>146.98000000000002</v>
      </c>
      <c r="Q21" s="164">
        <f t="shared" si="1"/>
        <v>26</v>
      </c>
      <c r="R21" s="165">
        <f>LOOKUP(Q21,'Cup Points'!A$3:A$56,'Cup Points'!B$3:B$56)</f>
        <v>62</v>
      </c>
      <c r="S21" s="166">
        <v>0</v>
      </c>
      <c r="T21" s="167">
        <v>0</v>
      </c>
      <c r="U21" s="168"/>
      <c r="V21" s="169">
        <f t="shared" si="2"/>
        <v>388.92</v>
      </c>
      <c r="W21" s="170">
        <f t="shared" si="3"/>
        <v>17</v>
      </c>
      <c r="X21" s="171">
        <f ca="1">LOOKUP(W21,'Cup Points'!A$3:A$56,'Cup Points'!B$3:B$75)</f>
        <v>66</v>
      </c>
      <c r="Y21" s="168"/>
      <c r="Z21" s="172">
        <f t="shared" ca="1" si="7"/>
        <v>210</v>
      </c>
      <c r="AA21" s="173">
        <f t="shared" ca="1" si="4"/>
        <v>16</v>
      </c>
    </row>
    <row r="22" spans="1:27" x14ac:dyDescent="0.25">
      <c r="A22" s="159">
        <v>20</v>
      </c>
      <c r="B22" s="177">
        <v>125</v>
      </c>
      <c r="C22" s="143" t="s">
        <v>163</v>
      </c>
      <c r="D22" s="143" t="s">
        <v>77</v>
      </c>
      <c r="E22" s="87"/>
      <c r="F22" s="154">
        <v>12</v>
      </c>
      <c r="G22" s="155">
        <v>124.07</v>
      </c>
      <c r="H22" s="156">
        <f t="shared" si="5"/>
        <v>244.07</v>
      </c>
      <c r="I22" s="156">
        <f t="shared" si="0"/>
        <v>6</v>
      </c>
      <c r="J22" s="157">
        <f>LOOKUP(I22,'Cup Points'!A$3:A$75,'Cup Points'!B$3:B$75)</f>
        <v>85</v>
      </c>
      <c r="K22" s="158">
        <v>17.78</v>
      </c>
      <c r="L22" s="161">
        <v>0</v>
      </c>
      <c r="M22" s="87"/>
      <c r="N22" s="162">
        <v>12</v>
      </c>
      <c r="O22" s="163">
        <v>101.08</v>
      </c>
      <c r="P22" s="156">
        <f t="shared" si="6"/>
        <v>221.07999999999998</v>
      </c>
      <c r="Q22" s="164">
        <f t="shared" si="1"/>
        <v>15</v>
      </c>
      <c r="R22" s="165">
        <f>LOOKUP(Q22,'Cup Points'!A$3:A$56,'Cup Points'!B$3:B$56)</f>
        <v>68</v>
      </c>
      <c r="S22" s="166">
        <v>0</v>
      </c>
      <c r="T22" s="167">
        <v>0</v>
      </c>
      <c r="U22" s="168"/>
      <c r="V22" s="169">
        <f t="shared" si="2"/>
        <v>465.15</v>
      </c>
      <c r="W22" s="170">
        <f t="shared" si="3"/>
        <v>8</v>
      </c>
      <c r="X22" s="171">
        <f ca="1">LOOKUP(W22,'Cup Points'!A$3:A$56,'Cup Points'!B$3:B$75)</f>
        <v>80</v>
      </c>
      <c r="Y22" s="168"/>
      <c r="Z22" s="172">
        <f t="shared" ca="1" si="7"/>
        <v>233</v>
      </c>
      <c r="AA22" s="173">
        <f t="shared" ca="1" si="4"/>
        <v>8</v>
      </c>
    </row>
    <row r="23" spans="1:27" x14ac:dyDescent="0.25">
      <c r="A23" s="159">
        <v>21</v>
      </c>
      <c r="B23" s="177">
        <v>126</v>
      </c>
      <c r="C23" s="143" t="s">
        <v>171</v>
      </c>
      <c r="D23" s="143" t="s">
        <v>99</v>
      </c>
      <c r="E23" s="87"/>
      <c r="F23" s="154">
        <v>12</v>
      </c>
      <c r="G23" s="155">
        <v>108.54</v>
      </c>
      <c r="H23" s="156">
        <f t="shared" si="5"/>
        <v>228.54000000000002</v>
      </c>
      <c r="I23" s="156">
        <f t="shared" si="0"/>
        <v>11</v>
      </c>
      <c r="J23" s="157">
        <f>LOOKUP(I23,'Cup Points'!A$3:A$75,'Cup Points'!B$3:B$75)</f>
        <v>74</v>
      </c>
      <c r="K23" s="158">
        <v>19.23</v>
      </c>
      <c r="L23" s="161">
        <v>0</v>
      </c>
      <c r="M23" s="87"/>
      <c r="N23" s="162">
        <v>12</v>
      </c>
      <c r="O23" s="163">
        <v>108.66</v>
      </c>
      <c r="P23" s="156">
        <f t="shared" si="6"/>
        <v>228.66</v>
      </c>
      <c r="Q23" s="164">
        <f t="shared" si="1"/>
        <v>12</v>
      </c>
      <c r="R23" s="165">
        <f>LOOKUP(Q23,'Cup Points'!A$3:A$56,'Cup Points'!B$3:B$56)</f>
        <v>72</v>
      </c>
      <c r="S23" s="166">
        <v>20.14</v>
      </c>
      <c r="T23" s="167">
        <v>0</v>
      </c>
      <c r="U23" s="168"/>
      <c r="V23" s="169">
        <f t="shared" si="2"/>
        <v>457.20000000000005</v>
      </c>
      <c r="W23" s="170">
        <f t="shared" si="3"/>
        <v>10</v>
      </c>
      <c r="X23" s="171">
        <f ca="1">LOOKUP(W23,'Cup Points'!A$3:A$56,'Cup Points'!B$3:B$75)</f>
        <v>76</v>
      </c>
      <c r="Y23" s="168"/>
      <c r="Z23" s="172">
        <f t="shared" ca="1" si="7"/>
        <v>222</v>
      </c>
      <c r="AA23" s="173">
        <f t="shared" ca="1" si="4"/>
        <v>11</v>
      </c>
    </row>
    <row r="24" spans="1:27" x14ac:dyDescent="0.25">
      <c r="A24" s="159">
        <v>22</v>
      </c>
      <c r="B24" s="177">
        <v>127</v>
      </c>
      <c r="C24" s="143" t="s">
        <v>149</v>
      </c>
      <c r="D24" s="143" t="s">
        <v>78</v>
      </c>
      <c r="E24" s="87"/>
      <c r="F24" s="154">
        <v>12</v>
      </c>
      <c r="G24" s="155">
        <v>84.76</v>
      </c>
      <c r="H24" s="156">
        <f t="shared" si="5"/>
        <v>204.76</v>
      </c>
      <c r="I24" s="156">
        <f t="shared" si="0"/>
        <v>21</v>
      </c>
      <c r="J24" s="157">
        <f>LOOKUP(I24,'Cup Points'!A$3:A$75,'Cup Points'!B$3:B$75)</f>
        <v>62</v>
      </c>
      <c r="K24" s="158">
        <v>16.52</v>
      </c>
      <c r="L24" s="161">
        <v>0</v>
      </c>
      <c r="M24" s="87"/>
      <c r="N24" s="162">
        <v>11</v>
      </c>
      <c r="O24" s="163">
        <v>127.61</v>
      </c>
      <c r="P24" s="156">
        <f t="shared" si="6"/>
        <v>237.61</v>
      </c>
      <c r="Q24" s="164">
        <f t="shared" si="1"/>
        <v>8</v>
      </c>
      <c r="R24" s="165">
        <f>LOOKUP(Q24,'Cup Points'!A$3:A$56,'Cup Points'!B$3:B$56)</f>
        <v>80</v>
      </c>
      <c r="S24" s="166">
        <v>17.88</v>
      </c>
      <c r="T24" s="167">
        <v>0</v>
      </c>
      <c r="U24" s="168"/>
      <c r="V24" s="169">
        <f t="shared" si="2"/>
        <v>442.37</v>
      </c>
      <c r="W24" s="170">
        <f t="shared" si="3"/>
        <v>13</v>
      </c>
      <c r="X24" s="171">
        <f ca="1">LOOKUP(W24,'Cup Points'!A$3:A$56,'Cup Points'!B$3:B$75)</f>
        <v>70</v>
      </c>
      <c r="Y24" s="168"/>
      <c r="Z24" s="172">
        <f t="shared" ca="1" si="7"/>
        <v>212</v>
      </c>
      <c r="AA24" s="173">
        <f t="shared" ca="1" si="4"/>
        <v>15</v>
      </c>
    </row>
    <row r="25" spans="1:27" x14ac:dyDescent="0.25">
      <c r="A25" s="159">
        <v>23</v>
      </c>
      <c r="B25" s="177">
        <v>128</v>
      </c>
      <c r="C25" s="143" t="s">
        <v>24</v>
      </c>
      <c r="D25" s="143" t="s">
        <v>79</v>
      </c>
      <c r="E25" s="87"/>
      <c r="F25" s="154">
        <v>12</v>
      </c>
      <c r="G25" s="155">
        <v>95.48</v>
      </c>
      <c r="H25" s="156">
        <f t="shared" si="5"/>
        <v>215.48000000000002</v>
      </c>
      <c r="I25" s="156">
        <f t="shared" si="0"/>
        <v>14</v>
      </c>
      <c r="J25" s="157">
        <f>LOOKUP(I25,'Cup Points'!A$3:A$75,'Cup Points'!B$3:B$75)</f>
        <v>69</v>
      </c>
      <c r="K25" s="158">
        <v>17.71</v>
      </c>
      <c r="L25" s="161">
        <v>0</v>
      </c>
      <c r="M25" s="87"/>
      <c r="N25" s="162">
        <v>12</v>
      </c>
      <c r="O25" s="163">
        <v>139.37</v>
      </c>
      <c r="P25" s="156">
        <f t="shared" si="6"/>
        <v>259.37</v>
      </c>
      <c r="Q25" s="164">
        <f t="shared" si="1"/>
        <v>1</v>
      </c>
      <c r="R25" s="165">
        <f>LOOKUP(Q25,'Cup Points'!A$3:A$56,'Cup Points'!B$3:B$56)</f>
        <v>100</v>
      </c>
      <c r="S25" s="166">
        <v>21.76</v>
      </c>
      <c r="T25" s="167">
        <v>0</v>
      </c>
      <c r="U25" s="168"/>
      <c r="V25" s="169">
        <f t="shared" si="2"/>
        <v>474.85</v>
      </c>
      <c r="W25" s="170">
        <f t="shared" si="3"/>
        <v>6</v>
      </c>
      <c r="X25" s="171">
        <f ca="1">LOOKUP(W25,'Cup Points'!A$3:A$56,'Cup Points'!B$3:B$75)</f>
        <v>85</v>
      </c>
      <c r="Y25" s="168"/>
      <c r="Z25" s="172">
        <f t="shared" ca="1" si="7"/>
        <v>254</v>
      </c>
      <c r="AA25" s="173">
        <f t="shared" ca="1" si="4"/>
        <v>5</v>
      </c>
    </row>
    <row r="26" spans="1:27" x14ac:dyDescent="0.25">
      <c r="A26" s="159">
        <v>24</v>
      </c>
      <c r="B26" s="177">
        <v>129</v>
      </c>
      <c r="C26" s="143" t="s">
        <v>30</v>
      </c>
      <c r="D26" s="143" t="s">
        <v>80</v>
      </c>
      <c r="E26" s="87"/>
      <c r="F26" s="154">
        <v>12</v>
      </c>
      <c r="G26" s="155">
        <v>126.01</v>
      </c>
      <c r="H26" s="207">
        <f>PRODUCT(F26,10)+G26</f>
        <v>246.01</v>
      </c>
      <c r="I26" s="156">
        <f t="shared" si="0"/>
        <v>5</v>
      </c>
      <c r="J26" s="157">
        <f>LOOKUP(I26,'Cup Points'!A$3:A$75,'Cup Points'!B$3:B$75)</f>
        <v>88</v>
      </c>
      <c r="K26" s="158"/>
      <c r="L26" s="161">
        <v>0</v>
      </c>
      <c r="M26" s="87"/>
      <c r="N26" s="162">
        <v>12</v>
      </c>
      <c r="O26" s="163">
        <v>116.83</v>
      </c>
      <c r="P26" s="156">
        <f t="shared" si="6"/>
        <v>236.82999999999998</v>
      </c>
      <c r="Q26" s="164">
        <f t="shared" si="1"/>
        <v>10</v>
      </c>
      <c r="R26" s="165">
        <f>LOOKUP(Q26,'Cup Points'!A$3:A$56,'Cup Points'!B$3:B$56)</f>
        <v>76</v>
      </c>
      <c r="S26" s="166">
        <v>0</v>
      </c>
      <c r="T26" s="167">
        <v>0</v>
      </c>
      <c r="U26" s="168"/>
      <c r="V26" s="169">
        <f t="shared" si="2"/>
        <v>482.84</v>
      </c>
      <c r="W26" s="170">
        <f t="shared" si="3"/>
        <v>4</v>
      </c>
      <c r="X26" s="171">
        <f ca="1">LOOKUP(W26,'Cup Points'!A$3:A$56,'Cup Points'!B$3:B$75)</f>
        <v>91</v>
      </c>
      <c r="Y26" s="168"/>
      <c r="Z26" s="172">
        <f t="shared" ca="1" si="7"/>
        <v>255</v>
      </c>
      <c r="AA26" s="173">
        <f t="shared" ca="1" si="4"/>
        <v>4</v>
      </c>
    </row>
    <row r="27" spans="1:27" x14ac:dyDescent="0.25">
      <c r="A27" s="159">
        <v>25</v>
      </c>
      <c r="B27" s="177">
        <v>131</v>
      </c>
      <c r="C27" s="143" t="s">
        <v>123</v>
      </c>
      <c r="D27" s="143" t="s">
        <v>81</v>
      </c>
      <c r="E27" s="87"/>
      <c r="F27" s="154">
        <v>12</v>
      </c>
      <c r="G27" s="155">
        <v>146.28</v>
      </c>
      <c r="H27" s="156">
        <f t="shared" si="5"/>
        <v>266.27999999999997</v>
      </c>
      <c r="I27" s="156">
        <f t="shared" si="0"/>
        <v>1</v>
      </c>
      <c r="J27" s="157">
        <f>LOOKUP(I27,'Cup Points'!A$3:A$75,'Cup Points'!B$3:B$75)</f>
        <v>100</v>
      </c>
      <c r="K27" s="158">
        <v>0</v>
      </c>
      <c r="L27" s="161">
        <v>0</v>
      </c>
      <c r="M27" s="87"/>
      <c r="N27" s="162">
        <v>12</v>
      </c>
      <c r="O27" s="163">
        <v>121.61</v>
      </c>
      <c r="P27" s="156">
        <f t="shared" si="6"/>
        <v>241.61</v>
      </c>
      <c r="Q27" s="164">
        <f t="shared" si="1"/>
        <v>6</v>
      </c>
      <c r="R27" s="165">
        <f>LOOKUP(Q27,'Cup Points'!A$3:A$56,'Cup Points'!B$3:B$56)</f>
        <v>85</v>
      </c>
      <c r="S27" s="166">
        <v>24.81</v>
      </c>
      <c r="T27" s="167">
        <v>0</v>
      </c>
      <c r="U27" s="168"/>
      <c r="V27" s="169">
        <f t="shared" si="2"/>
        <v>507.89</v>
      </c>
      <c r="W27" s="170">
        <f t="shared" si="3"/>
        <v>1</v>
      </c>
      <c r="X27" s="171">
        <f ca="1">LOOKUP(W27,'Cup Points'!A$3:A$56,'Cup Points'!B$3:B$75)</f>
        <v>100</v>
      </c>
      <c r="Y27" s="168"/>
      <c r="Z27" s="172">
        <f t="shared" ca="1" si="7"/>
        <v>285</v>
      </c>
      <c r="AA27" s="173">
        <f t="shared" ca="1" si="4"/>
        <v>1</v>
      </c>
    </row>
    <row r="28" spans="1:27" x14ac:dyDescent="0.25">
      <c r="A28" s="159">
        <v>26</v>
      </c>
      <c r="B28" s="177">
        <v>132</v>
      </c>
      <c r="C28" s="143" t="s">
        <v>82</v>
      </c>
      <c r="D28" s="143" t="s">
        <v>83</v>
      </c>
      <c r="E28" s="87"/>
      <c r="F28" s="154">
        <v>12</v>
      </c>
      <c r="G28" s="155">
        <v>93.71</v>
      </c>
      <c r="H28" s="156">
        <f t="shared" si="5"/>
        <v>213.70999999999998</v>
      </c>
      <c r="I28" s="156">
        <f t="shared" si="0"/>
        <v>16</v>
      </c>
      <c r="J28" s="157">
        <f>LOOKUP(I28,'Cup Points'!A$3:A$75,'Cup Points'!B$3:B$75)</f>
        <v>67</v>
      </c>
      <c r="K28" s="158"/>
      <c r="L28" s="161">
        <v>0</v>
      </c>
      <c r="M28" s="87"/>
      <c r="N28" s="162">
        <v>12</v>
      </c>
      <c r="O28" s="163">
        <v>70.2</v>
      </c>
      <c r="P28" s="156">
        <f t="shared" si="6"/>
        <v>190.2</v>
      </c>
      <c r="Q28" s="164">
        <f t="shared" si="1"/>
        <v>21</v>
      </c>
      <c r="R28" s="165">
        <f>LOOKUP(Q28,'Cup Points'!A$3:A$56,'Cup Points'!B$3:B$56)</f>
        <v>62</v>
      </c>
      <c r="S28" s="166">
        <v>0</v>
      </c>
      <c r="T28" s="167">
        <v>0</v>
      </c>
      <c r="U28" s="168"/>
      <c r="V28" s="169">
        <f t="shared" si="2"/>
        <v>403.90999999999997</v>
      </c>
      <c r="W28" s="170">
        <f t="shared" si="3"/>
        <v>16</v>
      </c>
      <c r="X28" s="171">
        <f ca="1">LOOKUP(W28,'Cup Points'!A$3:A$56,'Cup Points'!B$3:B$75)</f>
        <v>67</v>
      </c>
      <c r="Y28" s="168"/>
      <c r="Z28" s="172">
        <f t="shared" ca="1" si="7"/>
        <v>196</v>
      </c>
      <c r="AA28" s="173">
        <f t="shared" ca="1" si="4"/>
        <v>20</v>
      </c>
    </row>
    <row r="29" spans="1:27" x14ac:dyDescent="0.25">
      <c r="A29" s="159">
        <v>27</v>
      </c>
      <c r="B29" s="177">
        <v>135</v>
      </c>
      <c r="C29" s="143" t="s">
        <v>32</v>
      </c>
      <c r="D29" s="143" t="s">
        <v>85</v>
      </c>
      <c r="E29" s="87"/>
      <c r="F29" s="154">
        <v>12</v>
      </c>
      <c r="G29" s="155">
        <v>93.83</v>
      </c>
      <c r="H29" s="156">
        <f t="shared" si="5"/>
        <v>213.82999999999998</v>
      </c>
      <c r="I29" s="156">
        <f t="shared" si="0"/>
        <v>15</v>
      </c>
      <c r="J29" s="157">
        <f>LOOKUP(I29,'Cup Points'!A$3:A$75,'Cup Points'!B$3:B$75)</f>
        <v>68</v>
      </c>
      <c r="K29" s="158">
        <v>0</v>
      </c>
      <c r="L29" s="161">
        <v>0</v>
      </c>
      <c r="M29" s="87"/>
      <c r="N29" s="162">
        <v>6</v>
      </c>
      <c r="O29" s="163">
        <v>60.06</v>
      </c>
      <c r="P29" s="156">
        <f t="shared" si="6"/>
        <v>120.06</v>
      </c>
      <c r="Q29" s="164">
        <f t="shared" si="1"/>
        <v>28</v>
      </c>
      <c r="R29" s="165">
        <f>LOOKUP(Q29,'Cup Points'!A$3:A$56,'Cup Points'!B$3:B$56)</f>
        <v>62</v>
      </c>
      <c r="S29" s="166">
        <v>0</v>
      </c>
      <c r="T29" s="167">
        <v>0</v>
      </c>
      <c r="U29" s="168"/>
      <c r="V29" s="169">
        <f t="shared" si="2"/>
        <v>333.89</v>
      </c>
      <c r="W29" s="170">
        <f t="shared" si="3"/>
        <v>23</v>
      </c>
      <c r="X29" s="171">
        <f ca="1">LOOKUP(W29,'Cup Points'!A$3:A$56,'Cup Points'!B$3:B$75)</f>
        <v>62</v>
      </c>
      <c r="Y29" s="168"/>
      <c r="Z29" s="172">
        <f t="shared" ca="1" si="7"/>
        <v>192</v>
      </c>
      <c r="AA29" s="173">
        <f t="shared" ca="1" si="4"/>
        <v>23</v>
      </c>
    </row>
    <row r="30" spans="1:27" x14ac:dyDescent="0.25">
      <c r="A30" s="159">
        <v>28</v>
      </c>
      <c r="B30" s="177">
        <v>136</v>
      </c>
      <c r="C30" s="143" t="s">
        <v>29</v>
      </c>
      <c r="D30" s="143" t="s">
        <v>86</v>
      </c>
      <c r="E30" s="87"/>
      <c r="F30" s="154">
        <v>12</v>
      </c>
      <c r="G30" s="155">
        <v>136.57</v>
      </c>
      <c r="H30" s="156">
        <f t="shared" si="5"/>
        <v>256.57</v>
      </c>
      <c r="I30" s="156">
        <f t="shared" si="0"/>
        <v>3</v>
      </c>
      <c r="J30" s="157">
        <f>LOOKUP(I30,'Cup Points'!A$3:A$75,'Cup Points'!B$3:B$75)</f>
        <v>94</v>
      </c>
      <c r="K30" s="158"/>
      <c r="L30" s="161">
        <v>0</v>
      </c>
      <c r="M30" s="87"/>
      <c r="N30" s="162">
        <v>12</v>
      </c>
      <c r="O30" s="163">
        <v>120.81</v>
      </c>
      <c r="P30" s="156">
        <f t="shared" si="6"/>
        <v>240.81</v>
      </c>
      <c r="Q30" s="164">
        <f t="shared" si="1"/>
        <v>7</v>
      </c>
      <c r="R30" s="165">
        <f>LOOKUP(Q30,'Cup Points'!A$3:A$56,'Cup Points'!B$3:B$56)</f>
        <v>82</v>
      </c>
      <c r="S30" s="166">
        <v>0</v>
      </c>
      <c r="T30" s="167">
        <v>0</v>
      </c>
      <c r="U30" s="168"/>
      <c r="V30" s="169">
        <f t="shared" si="2"/>
        <v>497.38</v>
      </c>
      <c r="W30" s="170">
        <f t="shared" si="3"/>
        <v>2</v>
      </c>
      <c r="X30" s="171">
        <f ca="1">LOOKUP(W30,'Cup Points'!A$3:A$56,'Cup Points'!B$3:B$75)</f>
        <v>97</v>
      </c>
      <c r="Y30" s="168"/>
      <c r="Z30" s="172">
        <f t="shared" ca="1" si="7"/>
        <v>273</v>
      </c>
      <c r="AA30" s="173">
        <f t="shared" ca="1" si="4"/>
        <v>2</v>
      </c>
    </row>
    <row r="31" spans="1:27" x14ac:dyDescent="0.25">
      <c r="A31" s="159">
        <v>29</v>
      </c>
      <c r="B31" s="177">
        <v>138</v>
      </c>
      <c r="C31" s="143" t="s">
        <v>31</v>
      </c>
      <c r="D31" s="143" t="s">
        <v>87</v>
      </c>
      <c r="E31" s="87"/>
      <c r="F31" s="154">
        <v>10</v>
      </c>
      <c r="G31" s="155">
        <v>70.260000000000005</v>
      </c>
      <c r="H31" s="156">
        <f t="shared" si="5"/>
        <v>170.26</v>
      </c>
      <c r="I31" s="156">
        <f t="shared" si="0"/>
        <v>23</v>
      </c>
      <c r="J31" s="157">
        <f>LOOKUP(I31,'Cup Points'!A$3:A$75,'Cup Points'!B$3:B$75)</f>
        <v>62</v>
      </c>
      <c r="K31" s="158">
        <v>16.48</v>
      </c>
      <c r="L31" s="161">
        <v>0</v>
      </c>
      <c r="M31" s="87"/>
      <c r="N31" s="162">
        <v>12</v>
      </c>
      <c r="O31" s="163">
        <v>90.1</v>
      </c>
      <c r="P31" s="156">
        <f t="shared" si="6"/>
        <v>210.1</v>
      </c>
      <c r="Q31" s="164">
        <f t="shared" si="1"/>
        <v>19</v>
      </c>
      <c r="R31" s="165">
        <f>LOOKUP(Q31,'Cup Points'!A$3:A$56,'Cup Points'!B$3:B$56)</f>
        <v>64</v>
      </c>
      <c r="S31" s="166">
        <v>18.43</v>
      </c>
      <c r="T31" s="167">
        <v>0</v>
      </c>
      <c r="U31" s="168"/>
      <c r="V31" s="169">
        <f t="shared" si="2"/>
        <v>380.36</v>
      </c>
      <c r="W31" s="170">
        <f t="shared" si="3"/>
        <v>19</v>
      </c>
      <c r="X31" s="171">
        <f ca="1">LOOKUP(W31,'Cup Points'!A$3:A$56,'Cup Points'!B$3:B$75)</f>
        <v>64</v>
      </c>
      <c r="Y31" s="168"/>
      <c r="Z31" s="172">
        <f t="shared" ca="1" si="7"/>
        <v>190</v>
      </c>
      <c r="AA31" s="173">
        <f t="shared" ca="1" si="4"/>
        <v>24</v>
      </c>
    </row>
    <row r="32" spans="1:27" x14ac:dyDescent="0.25">
      <c r="A32" s="159"/>
      <c r="B32" s="144"/>
      <c r="C32" s="144"/>
      <c r="D32" s="145"/>
      <c r="E32" s="87"/>
      <c r="F32" s="154">
        <v>0</v>
      </c>
      <c r="G32" s="155">
        <v>0</v>
      </c>
      <c r="H32" s="156">
        <f t="shared" si="5"/>
        <v>0</v>
      </c>
      <c r="I32" s="156">
        <f t="shared" si="0"/>
        <v>30</v>
      </c>
      <c r="J32" s="157">
        <f>LOOKUP(I32,'Cup Points'!A$3:A$75,'Cup Points'!B$3:B$75)</f>
        <v>62</v>
      </c>
      <c r="K32" s="158"/>
      <c r="L32" s="161">
        <v>0</v>
      </c>
      <c r="M32" s="87"/>
      <c r="N32" s="174">
        <v>0</v>
      </c>
      <c r="O32" s="163">
        <v>0</v>
      </c>
      <c r="P32" s="156">
        <f t="shared" si="6"/>
        <v>0</v>
      </c>
      <c r="Q32" s="164">
        <f t="shared" si="1"/>
        <v>29</v>
      </c>
      <c r="R32" s="165">
        <f>LOOKUP(Q32,'Cup Points'!A$3:A$56,'Cup Points'!B$3:B$56)</f>
        <v>62</v>
      </c>
      <c r="S32" s="166">
        <v>0</v>
      </c>
      <c r="T32" s="167"/>
      <c r="U32" s="168"/>
      <c r="V32" s="169">
        <f t="shared" si="2"/>
        <v>0</v>
      </c>
      <c r="W32" s="170">
        <f t="shared" si="3"/>
        <v>30</v>
      </c>
      <c r="X32" s="171">
        <f ca="1">LOOKUP(W32,'Cup Points'!A$3:A$56,'Cup Points'!B$3:B$75)</f>
        <v>62</v>
      </c>
      <c r="Y32" s="168"/>
      <c r="Z32" s="172">
        <f t="shared" ca="1" si="7"/>
        <v>186</v>
      </c>
      <c r="AA32" s="173">
        <f t="shared" ca="1" si="4"/>
        <v>27</v>
      </c>
    </row>
    <row r="33" spans="1:27" ht="43.5" customHeight="1" x14ac:dyDescent="0.25">
      <c r="A33" s="18"/>
      <c r="B33" s="19"/>
      <c r="C33" s="90"/>
      <c r="D33" s="91"/>
      <c r="E33" s="92"/>
      <c r="F33" s="23"/>
      <c r="G33" s="22" t="s">
        <v>13</v>
      </c>
      <c r="H33" s="22" t="s">
        <v>14</v>
      </c>
      <c r="I33" s="23"/>
      <c r="J33" s="23"/>
      <c r="K33" s="22" t="s">
        <v>17</v>
      </c>
      <c r="L33" s="22" t="s">
        <v>39</v>
      </c>
      <c r="M33" s="93"/>
      <c r="N33" s="23"/>
      <c r="O33" s="22" t="s">
        <v>13</v>
      </c>
      <c r="P33" s="22" t="s">
        <v>14</v>
      </c>
      <c r="Q33" s="23"/>
      <c r="R33" s="23"/>
      <c r="S33" s="22" t="s">
        <v>19</v>
      </c>
      <c r="T33" s="22" t="s">
        <v>40</v>
      </c>
      <c r="U33" s="24"/>
      <c r="V33" s="22" t="s">
        <v>14</v>
      </c>
      <c r="W33" s="22"/>
      <c r="X33" s="23"/>
      <c r="Y33" s="24"/>
      <c r="Z33" s="22" t="s">
        <v>15</v>
      </c>
      <c r="AA33" s="175"/>
    </row>
    <row r="34" spans="1:27" x14ac:dyDescent="0.25">
      <c r="A34" s="18"/>
      <c r="B34" s="18">
        <f>COUNT(B3:B33)</f>
        <v>29</v>
      </c>
      <c r="C34" s="94"/>
      <c r="D34" s="94"/>
      <c r="E34" s="94"/>
      <c r="F34" s="159"/>
      <c r="G34" s="160">
        <f>SUM(G3:G32)</f>
        <v>2737.5400000000004</v>
      </c>
      <c r="H34" s="159">
        <f>MAX(H3:H32)</f>
        <v>266.27999999999997</v>
      </c>
      <c r="I34" s="159"/>
      <c r="J34" s="159"/>
      <c r="K34" s="159">
        <f>MAX(K3:K32)</f>
        <v>21.65</v>
      </c>
      <c r="L34" s="159">
        <f>MAX(L3:L32)</f>
        <v>0</v>
      </c>
      <c r="M34" s="94"/>
      <c r="N34" s="159"/>
      <c r="O34" s="160">
        <f>SUM(O3:O32)</f>
        <v>2829.25</v>
      </c>
      <c r="P34" s="159">
        <f>MAX(P3:P32)</f>
        <v>259.37</v>
      </c>
      <c r="Q34" s="159"/>
      <c r="R34" s="159"/>
      <c r="S34" s="159">
        <f>MAX(S3:S32)</f>
        <v>24.81</v>
      </c>
      <c r="T34" s="159">
        <f>MAX(T3:T32)</f>
        <v>0</v>
      </c>
      <c r="U34" s="159"/>
      <c r="V34" s="159">
        <f>MAX(V3:V32)</f>
        <v>507.89</v>
      </c>
      <c r="W34" s="159"/>
      <c r="X34" s="159"/>
      <c r="Y34" s="159"/>
      <c r="Z34" s="159">
        <f ca="1">MAX(Z3:Z32)</f>
        <v>285</v>
      </c>
      <c r="AA34" s="159"/>
    </row>
  </sheetData>
  <sheetProtection selectLockedCells="1"/>
  <mergeCells count="4">
    <mergeCell ref="C1:D1"/>
    <mergeCell ref="F1:L1"/>
    <mergeCell ref="N1:T1"/>
    <mergeCell ref="V1:AA1"/>
  </mergeCells>
  <pageMargins left="0.25" right="0.25" top="0.75" bottom="0.75" header="0.3" footer="0.3"/>
  <pageSetup scale="5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A35"/>
  <sheetViews>
    <sheetView topLeftCell="A4" zoomScale="87" zoomScaleNormal="87" workbookViewId="0">
      <selection activeCell="F3" sqref="F3"/>
    </sheetView>
  </sheetViews>
  <sheetFormatPr defaultRowHeight="15" x14ac:dyDescent="0.25"/>
  <cols>
    <col min="1" max="1" width="3.85546875" style="4" customWidth="1"/>
    <col min="2" max="2" width="5.7109375" style="4" customWidth="1"/>
    <col min="3" max="3" width="23.42578125" style="4" customWidth="1"/>
    <col min="4" max="4" width="18" style="4" customWidth="1"/>
    <col min="5" max="5" width="3.28515625" style="4" customWidth="1"/>
    <col min="6" max="6" width="8.5703125" style="4" customWidth="1"/>
    <col min="7" max="7" width="9.42578125" style="4" customWidth="1"/>
    <col min="8" max="8" width="8" style="115" customWidth="1"/>
    <col min="9" max="9" width="7.5703125" style="4" customWidth="1"/>
    <col min="10" max="10" width="7.42578125" style="4" customWidth="1"/>
    <col min="11" max="11" width="7" style="115" customWidth="1"/>
    <col min="12" max="12" width="6.85546875" style="115" customWidth="1"/>
    <col min="13" max="13" width="3.140625" style="4" customWidth="1"/>
    <col min="14" max="14" width="7.42578125" style="4" customWidth="1"/>
    <col min="15" max="15" width="9.28515625" style="115" customWidth="1"/>
    <col min="16" max="16" width="9" style="4" customWidth="1"/>
    <col min="17" max="17" width="7.42578125" style="4" customWidth="1"/>
    <col min="18" max="18" width="7.85546875" style="4" customWidth="1"/>
    <col min="19" max="19" width="7.42578125" style="115" customWidth="1"/>
    <col min="20" max="20" width="8.28515625" style="115" customWidth="1"/>
    <col min="21" max="21" width="3.140625" style="4" customWidth="1"/>
    <col min="22" max="22" width="7.5703125" style="115" customWidth="1"/>
    <col min="23" max="23" width="6.85546875" style="4" customWidth="1"/>
    <col min="24" max="24" width="7.7109375" style="4" customWidth="1"/>
    <col min="25" max="25" width="3.28515625" style="4" customWidth="1"/>
    <col min="26" max="26" width="10.140625" style="4" customWidth="1"/>
    <col min="27" max="27" width="7.7109375" style="4" customWidth="1"/>
    <col min="28" max="16384" width="9.140625" style="4"/>
  </cols>
  <sheetData>
    <row r="1" spans="1:27" ht="18.75" x14ac:dyDescent="0.3">
      <c r="B1" s="3"/>
      <c r="C1" s="189"/>
      <c r="D1" s="189"/>
      <c r="E1" s="38"/>
      <c r="F1" s="182" t="s">
        <v>154</v>
      </c>
      <c r="G1" s="182"/>
      <c r="H1" s="182"/>
      <c r="I1" s="182"/>
      <c r="J1" s="182"/>
      <c r="K1" s="190"/>
      <c r="L1" s="190"/>
      <c r="M1" s="38"/>
      <c r="N1" s="182" t="s">
        <v>156</v>
      </c>
      <c r="O1" s="182"/>
      <c r="P1" s="182"/>
      <c r="Q1" s="182"/>
      <c r="R1" s="182"/>
      <c r="S1" s="190"/>
      <c r="T1" s="190"/>
      <c r="U1" s="38"/>
      <c r="V1" s="191" t="s">
        <v>157</v>
      </c>
      <c r="W1" s="191"/>
      <c r="X1" s="191"/>
      <c r="Y1" s="192"/>
      <c r="Z1" s="192"/>
      <c r="AA1" s="193"/>
    </row>
    <row r="2" spans="1:27" ht="60.75" x14ac:dyDescent="0.3">
      <c r="A2" s="18"/>
      <c r="B2" s="5" t="s">
        <v>4</v>
      </c>
      <c r="C2" s="141" t="s">
        <v>155</v>
      </c>
      <c r="D2" s="142" t="s">
        <v>42</v>
      </c>
      <c r="E2" s="7"/>
      <c r="F2" s="9" t="s">
        <v>47</v>
      </c>
      <c r="G2" s="10" t="s">
        <v>46</v>
      </c>
      <c r="H2" s="120" t="s">
        <v>45</v>
      </c>
      <c r="I2" s="8" t="s">
        <v>60</v>
      </c>
      <c r="J2" s="48" t="s">
        <v>44</v>
      </c>
      <c r="K2" s="116" t="s">
        <v>17</v>
      </c>
      <c r="L2" s="118" t="s">
        <v>39</v>
      </c>
      <c r="M2" s="68"/>
      <c r="N2" s="77" t="s">
        <v>48</v>
      </c>
      <c r="O2" s="122" t="s">
        <v>49</v>
      </c>
      <c r="P2" s="11" t="s">
        <v>43</v>
      </c>
      <c r="Q2" s="8" t="s">
        <v>50</v>
      </c>
      <c r="R2" s="48" t="s">
        <v>51</v>
      </c>
      <c r="S2" s="116" t="s">
        <v>19</v>
      </c>
      <c r="T2" s="118" t="s">
        <v>40</v>
      </c>
      <c r="U2" s="68"/>
      <c r="V2" s="112" t="s">
        <v>57</v>
      </c>
      <c r="W2" s="63" t="s">
        <v>58</v>
      </c>
      <c r="X2" s="70" t="s">
        <v>61</v>
      </c>
      <c r="Y2" s="7"/>
      <c r="Z2" s="71" t="s">
        <v>12</v>
      </c>
      <c r="AA2" s="14" t="s">
        <v>20</v>
      </c>
    </row>
    <row r="3" spans="1:27" x14ac:dyDescent="0.25">
      <c r="A3" s="18">
        <v>1</v>
      </c>
      <c r="B3" s="178">
        <v>101</v>
      </c>
      <c r="C3" s="134" t="s">
        <v>167</v>
      </c>
      <c r="D3" s="135" t="s">
        <v>96</v>
      </c>
      <c r="E3" s="7"/>
      <c r="F3" s="15">
        <v>0</v>
      </c>
      <c r="G3" s="16">
        <v>0</v>
      </c>
      <c r="H3" s="121">
        <f>PRODUCT(F3,10)+G3</f>
        <v>0</v>
      </c>
      <c r="I3" s="49">
        <f t="shared" ref="I3:I33" si="0">RANK(H3,$H$3:$H$33)</f>
        <v>1</v>
      </c>
      <c r="J3" s="50">
        <f>LOOKUP(I3,'Cup Points'!E$3:E$37,'Cup Points'!F$3:F$37)</f>
        <v>100</v>
      </c>
      <c r="K3" s="110">
        <v>0</v>
      </c>
      <c r="L3" s="119">
        <v>0</v>
      </c>
      <c r="M3" s="7"/>
      <c r="N3" s="78">
        <v>0</v>
      </c>
      <c r="O3" s="17">
        <v>0</v>
      </c>
      <c r="P3" s="51">
        <f>PRODUCT(N3,10)+O3</f>
        <v>0</v>
      </c>
      <c r="Q3" s="51">
        <f t="shared" ref="Q3:Q33" si="1">RANK(P3,$P$3:$P$33)</f>
        <v>1</v>
      </c>
      <c r="R3" s="54">
        <f>LOOKUP(Q3,'Cup Points'!E$3:E$37,'Cup Points'!F$3:F$37)</f>
        <v>100</v>
      </c>
      <c r="S3" s="110">
        <v>0</v>
      </c>
      <c r="T3" s="119">
        <v>0</v>
      </c>
      <c r="U3" s="7"/>
      <c r="V3" s="113">
        <f t="shared" ref="V3:V33" si="2">H3+P3</f>
        <v>0</v>
      </c>
      <c r="W3" s="56">
        <f t="shared" ref="W3:W33" si="3">RANK(V3,$V$3:$V$33)</f>
        <v>1</v>
      </c>
      <c r="X3" s="49">
        <f>LOOKUP(W3,'Cup Points'!E$3:E$37,'Cup Points'!F$3:F$37)</f>
        <v>100</v>
      </c>
      <c r="Y3" s="7"/>
      <c r="Z3" s="57">
        <f>J3+R3+X3</f>
        <v>300</v>
      </c>
      <c r="AA3" s="58">
        <f t="shared" ref="AA3:AA33" si="4">RANK(Z3,$Z$3:$Z$33)</f>
        <v>1</v>
      </c>
    </row>
    <row r="4" spans="1:27" x14ac:dyDescent="0.25">
      <c r="A4" s="18">
        <v>2</v>
      </c>
      <c r="B4" s="178">
        <v>103</v>
      </c>
      <c r="C4" s="134" t="s">
        <v>146</v>
      </c>
      <c r="D4" s="135" t="s">
        <v>125</v>
      </c>
      <c r="E4" s="7"/>
      <c r="F4" s="15">
        <v>0</v>
      </c>
      <c r="G4" s="16">
        <v>0</v>
      </c>
      <c r="H4" s="121">
        <f>PRODUCT(F4,10)+G4</f>
        <v>0</v>
      </c>
      <c r="I4" s="49">
        <f t="shared" si="0"/>
        <v>1</v>
      </c>
      <c r="J4" s="50">
        <f>LOOKUP(I4,'Cup Points'!E$3:E$37,'Cup Points'!F$3:F$37)</f>
        <v>100</v>
      </c>
      <c r="K4" s="110">
        <v>0</v>
      </c>
      <c r="L4" s="119">
        <v>0</v>
      </c>
      <c r="M4" s="7"/>
      <c r="N4" s="78">
        <v>0</v>
      </c>
      <c r="O4" s="17">
        <v>0</v>
      </c>
      <c r="P4" s="51">
        <f>PRODUCT(N4,10)+O4</f>
        <v>0</v>
      </c>
      <c r="Q4" s="51">
        <f t="shared" si="1"/>
        <v>1</v>
      </c>
      <c r="R4" s="54">
        <f>LOOKUP(Q4,'Cup Points'!E$3:E$37,'Cup Points'!F$3:F$37)</f>
        <v>100</v>
      </c>
      <c r="S4" s="110">
        <v>0</v>
      </c>
      <c r="T4" s="119">
        <v>0</v>
      </c>
      <c r="U4" s="7"/>
      <c r="V4" s="113">
        <f t="shared" si="2"/>
        <v>0</v>
      </c>
      <c r="W4" s="56">
        <f t="shared" si="3"/>
        <v>1</v>
      </c>
      <c r="X4" s="49">
        <f>LOOKUP(W4,'Cup Points'!E$3:E$37,'Cup Points'!F$3:F$37)</f>
        <v>100</v>
      </c>
      <c r="Y4" s="7"/>
      <c r="Z4" s="57">
        <f>J4+R4+X4</f>
        <v>300</v>
      </c>
      <c r="AA4" s="58">
        <f t="shared" si="4"/>
        <v>1</v>
      </c>
    </row>
    <row r="5" spans="1:27" x14ac:dyDescent="0.25">
      <c r="A5" s="18">
        <v>3</v>
      </c>
      <c r="B5" s="179">
        <v>104</v>
      </c>
      <c r="C5" s="136" t="s">
        <v>126</v>
      </c>
      <c r="D5" s="137" t="s">
        <v>127</v>
      </c>
      <c r="E5" s="7"/>
      <c r="F5" s="15">
        <v>0</v>
      </c>
      <c r="G5" s="16">
        <v>0</v>
      </c>
      <c r="H5" s="121">
        <f t="shared" ref="H5:H33" si="5">PRODUCT(F5,10)+G5</f>
        <v>0</v>
      </c>
      <c r="I5" s="49">
        <f t="shared" si="0"/>
        <v>1</v>
      </c>
      <c r="J5" s="50">
        <f>LOOKUP(I5,'Cup Points'!E$3:E$37,'Cup Points'!F$3:F$37)</f>
        <v>100</v>
      </c>
      <c r="K5" s="110">
        <v>0</v>
      </c>
      <c r="L5" s="119">
        <v>0</v>
      </c>
      <c r="M5" s="7"/>
      <c r="N5" s="78">
        <v>0</v>
      </c>
      <c r="O5" s="17">
        <v>0</v>
      </c>
      <c r="P5" s="51">
        <f t="shared" ref="P5:P33" si="6">PRODUCT(N5,10)+O5</f>
        <v>0</v>
      </c>
      <c r="Q5" s="51">
        <f t="shared" si="1"/>
        <v>1</v>
      </c>
      <c r="R5" s="54">
        <f>LOOKUP(Q5,'Cup Points'!E$3:E$37,'Cup Points'!F$3:F$37)</f>
        <v>100</v>
      </c>
      <c r="S5" s="110">
        <v>0</v>
      </c>
      <c r="T5" s="119">
        <v>0</v>
      </c>
      <c r="U5" s="7"/>
      <c r="V5" s="113">
        <f t="shared" si="2"/>
        <v>0</v>
      </c>
      <c r="W5" s="56">
        <f t="shared" si="3"/>
        <v>1</v>
      </c>
      <c r="X5" s="49">
        <f>LOOKUP(W5,'Cup Points'!E$3:E$37,'Cup Points'!F$3:F$37)</f>
        <v>100</v>
      </c>
      <c r="Y5" s="7"/>
      <c r="Z5" s="57">
        <f t="shared" ref="Z5:Z33" si="7">J5+R5+X5</f>
        <v>300</v>
      </c>
      <c r="AA5" s="58">
        <f t="shared" si="4"/>
        <v>1</v>
      </c>
    </row>
    <row r="6" spans="1:27" x14ac:dyDescent="0.25">
      <c r="A6" s="18">
        <v>4</v>
      </c>
      <c r="B6" s="179">
        <v>105</v>
      </c>
      <c r="C6" s="138" t="s">
        <v>25</v>
      </c>
      <c r="D6" s="137" t="s">
        <v>64</v>
      </c>
      <c r="E6" s="7"/>
      <c r="F6" s="15">
        <v>0</v>
      </c>
      <c r="G6" s="16">
        <v>0</v>
      </c>
      <c r="H6" s="121">
        <f t="shared" si="5"/>
        <v>0</v>
      </c>
      <c r="I6" s="49">
        <f t="shared" si="0"/>
        <v>1</v>
      </c>
      <c r="J6" s="50">
        <f>LOOKUP(I6,'Cup Points'!E$3:E$37,'Cup Points'!F$3:F$37)</f>
        <v>100</v>
      </c>
      <c r="K6" s="110">
        <v>0</v>
      </c>
      <c r="L6" s="119">
        <v>0</v>
      </c>
      <c r="M6" s="7"/>
      <c r="N6" s="78">
        <v>0</v>
      </c>
      <c r="O6" s="17">
        <v>0</v>
      </c>
      <c r="P6" s="51">
        <f t="shared" si="6"/>
        <v>0</v>
      </c>
      <c r="Q6" s="51">
        <f t="shared" si="1"/>
        <v>1</v>
      </c>
      <c r="R6" s="54">
        <f>LOOKUP(Q6,'Cup Points'!E$3:E$37,'Cup Points'!F$3:F$37)</f>
        <v>100</v>
      </c>
      <c r="S6" s="110">
        <v>0</v>
      </c>
      <c r="T6" s="119">
        <v>0</v>
      </c>
      <c r="U6" s="7"/>
      <c r="V6" s="113">
        <f t="shared" si="2"/>
        <v>0</v>
      </c>
      <c r="W6" s="56">
        <f t="shared" si="3"/>
        <v>1</v>
      </c>
      <c r="X6" s="49">
        <f>LOOKUP(W6,'Cup Points'!E$3:E$37,'Cup Points'!F$3:F$37)</f>
        <v>100</v>
      </c>
      <c r="Y6" s="7"/>
      <c r="Z6" s="57">
        <f t="shared" si="7"/>
        <v>300</v>
      </c>
      <c r="AA6" s="58">
        <f t="shared" si="4"/>
        <v>1</v>
      </c>
    </row>
    <row r="7" spans="1:27" x14ac:dyDescent="0.25">
      <c r="A7" s="18">
        <v>5</v>
      </c>
      <c r="B7" s="179">
        <v>106</v>
      </c>
      <c r="C7" s="136" t="s">
        <v>121</v>
      </c>
      <c r="D7" s="137" t="s">
        <v>122</v>
      </c>
      <c r="E7" s="7"/>
      <c r="F7" s="15">
        <v>0</v>
      </c>
      <c r="G7" s="16">
        <v>0</v>
      </c>
      <c r="H7" s="121">
        <f t="shared" si="5"/>
        <v>0</v>
      </c>
      <c r="I7" s="49">
        <f t="shared" si="0"/>
        <v>1</v>
      </c>
      <c r="J7" s="50">
        <f>LOOKUP(I7,'Cup Points'!E$3:E$37,'Cup Points'!F$3:F$37)</f>
        <v>100</v>
      </c>
      <c r="K7" s="110">
        <v>0</v>
      </c>
      <c r="L7" s="119">
        <v>0</v>
      </c>
      <c r="M7" s="7"/>
      <c r="N7" s="78">
        <v>0</v>
      </c>
      <c r="O7" s="17">
        <v>0</v>
      </c>
      <c r="P7" s="51">
        <f t="shared" si="6"/>
        <v>0</v>
      </c>
      <c r="Q7" s="51">
        <f t="shared" si="1"/>
        <v>1</v>
      </c>
      <c r="R7" s="54">
        <f>LOOKUP(Q7,'Cup Points'!E$3:E$37,'Cup Points'!F$3:F$37)</f>
        <v>100</v>
      </c>
      <c r="S7" s="110">
        <v>0</v>
      </c>
      <c r="T7" s="119">
        <v>0</v>
      </c>
      <c r="U7" s="7"/>
      <c r="V7" s="113">
        <f t="shared" si="2"/>
        <v>0</v>
      </c>
      <c r="W7" s="56">
        <f t="shared" si="3"/>
        <v>1</v>
      </c>
      <c r="X7" s="49">
        <f>LOOKUP(W7,'Cup Points'!E$3:E$37,'Cup Points'!F$3:F$37)</f>
        <v>100</v>
      </c>
      <c r="Y7" s="7"/>
      <c r="Z7" s="57">
        <f t="shared" si="7"/>
        <v>300</v>
      </c>
      <c r="AA7" s="58">
        <f t="shared" si="4"/>
        <v>1</v>
      </c>
    </row>
    <row r="8" spans="1:27" x14ac:dyDescent="0.25">
      <c r="A8" s="18">
        <v>6</v>
      </c>
      <c r="B8" s="179">
        <v>107</v>
      </c>
      <c r="C8" s="136" t="s">
        <v>33</v>
      </c>
      <c r="D8" s="137" t="s">
        <v>65</v>
      </c>
      <c r="E8" s="7"/>
      <c r="F8" s="15">
        <v>0</v>
      </c>
      <c r="G8" s="16">
        <v>0</v>
      </c>
      <c r="H8" s="121">
        <f t="shared" si="5"/>
        <v>0</v>
      </c>
      <c r="I8" s="49">
        <f t="shared" si="0"/>
        <v>1</v>
      </c>
      <c r="J8" s="50">
        <f>LOOKUP(I8,'Cup Points'!E$3:E$37,'Cup Points'!F$3:F$37)</f>
        <v>100</v>
      </c>
      <c r="K8" s="110">
        <v>0</v>
      </c>
      <c r="L8" s="119">
        <v>0</v>
      </c>
      <c r="M8" s="7"/>
      <c r="N8" s="78">
        <v>0</v>
      </c>
      <c r="O8" s="17">
        <v>0</v>
      </c>
      <c r="P8" s="51">
        <f t="shared" si="6"/>
        <v>0</v>
      </c>
      <c r="Q8" s="51">
        <f t="shared" si="1"/>
        <v>1</v>
      </c>
      <c r="R8" s="54">
        <f>LOOKUP(Q8,'Cup Points'!E$3:E$37,'Cup Points'!F$3:F$37)</f>
        <v>100</v>
      </c>
      <c r="S8" s="110">
        <v>0</v>
      </c>
      <c r="T8" s="119">
        <v>0</v>
      </c>
      <c r="U8" s="7"/>
      <c r="V8" s="113">
        <f t="shared" si="2"/>
        <v>0</v>
      </c>
      <c r="W8" s="56">
        <f t="shared" si="3"/>
        <v>1</v>
      </c>
      <c r="X8" s="49">
        <f>LOOKUP(W8,'Cup Points'!E$3:E$37,'Cup Points'!F$3:F$37)</f>
        <v>100</v>
      </c>
      <c r="Y8" s="7"/>
      <c r="Z8" s="57">
        <f t="shared" si="7"/>
        <v>300</v>
      </c>
      <c r="AA8" s="58">
        <f t="shared" si="4"/>
        <v>1</v>
      </c>
    </row>
    <row r="9" spans="1:27" x14ac:dyDescent="0.25">
      <c r="A9" s="18">
        <v>7</v>
      </c>
      <c r="B9" s="179">
        <v>108</v>
      </c>
      <c r="C9" s="136" t="s">
        <v>128</v>
      </c>
      <c r="D9" s="139" t="s">
        <v>129</v>
      </c>
      <c r="E9" s="7"/>
      <c r="F9" s="15">
        <v>0</v>
      </c>
      <c r="G9" s="16">
        <v>0</v>
      </c>
      <c r="H9" s="121">
        <f t="shared" si="5"/>
        <v>0</v>
      </c>
      <c r="I9" s="49">
        <f t="shared" si="0"/>
        <v>1</v>
      </c>
      <c r="J9" s="50">
        <f>LOOKUP(I9,'Cup Points'!E$3:E$37,'Cup Points'!F$3:F$37)</f>
        <v>100</v>
      </c>
      <c r="K9" s="110">
        <v>0</v>
      </c>
      <c r="L9" s="119">
        <v>0</v>
      </c>
      <c r="M9" s="7"/>
      <c r="N9" s="78">
        <v>0</v>
      </c>
      <c r="O9" s="17">
        <v>0</v>
      </c>
      <c r="P9" s="51">
        <f t="shared" si="6"/>
        <v>0</v>
      </c>
      <c r="Q9" s="51">
        <f t="shared" si="1"/>
        <v>1</v>
      </c>
      <c r="R9" s="54">
        <f>LOOKUP(Q9,'Cup Points'!E$3:E$37,'Cup Points'!F$3:F$37)</f>
        <v>100</v>
      </c>
      <c r="S9" s="110">
        <v>0</v>
      </c>
      <c r="T9" s="119">
        <v>0</v>
      </c>
      <c r="U9" s="7"/>
      <c r="V9" s="113">
        <f t="shared" si="2"/>
        <v>0</v>
      </c>
      <c r="W9" s="56">
        <f t="shared" si="3"/>
        <v>1</v>
      </c>
      <c r="X9" s="49">
        <f>LOOKUP(W9,'Cup Points'!E$3:E$37,'Cup Points'!F$3:F$37)</f>
        <v>100</v>
      </c>
      <c r="Y9" s="7"/>
      <c r="Z9" s="57">
        <f t="shared" si="7"/>
        <v>300</v>
      </c>
      <c r="AA9" s="58">
        <f t="shared" si="4"/>
        <v>1</v>
      </c>
    </row>
    <row r="10" spans="1:27" x14ac:dyDescent="0.25">
      <c r="A10" s="18">
        <v>8</v>
      </c>
      <c r="B10" s="179">
        <v>109</v>
      </c>
      <c r="C10" s="136" t="s">
        <v>130</v>
      </c>
      <c r="D10" s="139" t="s">
        <v>147</v>
      </c>
      <c r="E10" s="7"/>
      <c r="F10" s="15">
        <v>0</v>
      </c>
      <c r="G10" s="16">
        <v>0</v>
      </c>
      <c r="H10" s="121">
        <f t="shared" si="5"/>
        <v>0</v>
      </c>
      <c r="I10" s="49">
        <f t="shared" si="0"/>
        <v>1</v>
      </c>
      <c r="J10" s="50">
        <f>LOOKUP(I10,'Cup Points'!E$3:E$37,'Cup Points'!F$3:F$37)</f>
        <v>100</v>
      </c>
      <c r="K10" s="110">
        <v>0</v>
      </c>
      <c r="L10" s="119">
        <v>0</v>
      </c>
      <c r="M10" s="7"/>
      <c r="N10" s="78">
        <v>0</v>
      </c>
      <c r="O10" s="17">
        <v>0</v>
      </c>
      <c r="P10" s="51">
        <f t="shared" si="6"/>
        <v>0</v>
      </c>
      <c r="Q10" s="51">
        <f t="shared" si="1"/>
        <v>1</v>
      </c>
      <c r="R10" s="54">
        <f>LOOKUP(Q10,'Cup Points'!E$3:E$37,'Cup Points'!F$3:F$37)</f>
        <v>100</v>
      </c>
      <c r="S10" s="110">
        <v>0</v>
      </c>
      <c r="T10" s="119">
        <v>0</v>
      </c>
      <c r="U10" s="7"/>
      <c r="V10" s="113">
        <f t="shared" si="2"/>
        <v>0</v>
      </c>
      <c r="W10" s="56">
        <f t="shared" si="3"/>
        <v>1</v>
      </c>
      <c r="X10" s="49">
        <f>LOOKUP(W10,'Cup Points'!E$3:E$37,'Cup Points'!F$3:F$37)</f>
        <v>100</v>
      </c>
      <c r="Y10" s="7"/>
      <c r="Z10" s="57">
        <f t="shared" si="7"/>
        <v>300</v>
      </c>
      <c r="AA10" s="58">
        <f t="shared" si="4"/>
        <v>1</v>
      </c>
    </row>
    <row r="11" spans="1:27" x14ac:dyDescent="0.25">
      <c r="A11" s="18">
        <v>9</v>
      </c>
      <c r="B11" s="179">
        <v>111</v>
      </c>
      <c r="C11" s="138" t="s">
        <v>161</v>
      </c>
      <c r="D11" s="137" t="s">
        <v>68</v>
      </c>
      <c r="E11" s="7"/>
      <c r="F11" s="15">
        <v>0</v>
      </c>
      <c r="G11" s="16">
        <v>0</v>
      </c>
      <c r="H11" s="121">
        <f t="shared" si="5"/>
        <v>0</v>
      </c>
      <c r="I11" s="49">
        <f t="shared" si="0"/>
        <v>1</v>
      </c>
      <c r="J11" s="50">
        <f>LOOKUP(I11,'Cup Points'!E$3:E$37,'Cup Points'!F$3:F$37)</f>
        <v>100</v>
      </c>
      <c r="K11" s="110">
        <v>0</v>
      </c>
      <c r="L11" s="119">
        <v>0</v>
      </c>
      <c r="M11" s="7"/>
      <c r="N11" s="78">
        <v>0</v>
      </c>
      <c r="O11" s="17">
        <v>0</v>
      </c>
      <c r="P11" s="51">
        <f t="shared" si="6"/>
        <v>0</v>
      </c>
      <c r="Q11" s="51">
        <f t="shared" si="1"/>
        <v>1</v>
      </c>
      <c r="R11" s="54">
        <f>LOOKUP(Q11,'Cup Points'!E$3:E$37,'Cup Points'!F$3:F$37)</f>
        <v>100</v>
      </c>
      <c r="S11" s="110">
        <v>0</v>
      </c>
      <c r="T11" s="119">
        <v>0</v>
      </c>
      <c r="U11" s="7"/>
      <c r="V11" s="113">
        <f t="shared" si="2"/>
        <v>0</v>
      </c>
      <c r="W11" s="56">
        <f t="shared" si="3"/>
        <v>1</v>
      </c>
      <c r="X11" s="49">
        <f>LOOKUP(W11,'Cup Points'!E$3:E$37,'Cup Points'!F$3:F$37)</f>
        <v>100</v>
      </c>
      <c r="Y11" s="7"/>
      <c r="Z11" s="57">
        <f t="shared" si="7"/>
        <v>300</v>
      </c>
      <c r="AA11" s="58">
        <f t="shared" si="4"/>
        <v>1</v>
      </c>
    </row>
    <row r="12" spans="1:27" x14ac:dyDescent="0.25">
      <c r="A12" s="18">
        <v>10</v>
      </c>
      <c r="B12" s="179">
        <v>112</v>
      </c>
      <c r="C12" s="138" t="s">
        <v>69</v>
      </c>
      <c r="D12" s="137" t="s">
        <v>70</v>
      </c>
      <c r="E12" s="7"/>
      <c r="F12" s="15">
        <v>0</v>
      </c>
      <c r="G12" s="16">
        <v>0</v>
      </c>
      <c r="H12" s="121">
        <f t="shared" si="5"/>
        <v>0</v>
      </c>
      <c r="I12" s="49">
        <f t="shared" si="0"/>
        <v>1</v>
      </c>
      <c r="J12" s="50">
        <f>LOOKUP(I12,'Cup Points'!E$3:E$37,'Cup Points'!F$3:F$37)</f>
        <v>100</v>
      </c>
      <c r="K12" s="110">
        <v>0</v>
      </c>
      <c r="L12" s="119">
        <v>0</v>
      </c>
      <c r="M12" s="7"/>
      <c r="N12" s="78">
        <v>0</v>
      </c>
      <c r="O12" s="17">
        <v>0</v>
      </c>
      <c r="P12" s="51">
        <f t="shared" si="6"/>
        <v>0</v>
      </c>
      <c r="Q12" s="51">
        <f t="shared" si="1"/>
        <v>1</v>
      </c>
      <c r="R12" s="54">
        <f>LOOKUP(Q12,'Cup Points'!E$3:E$37,'Cup Points'!F$3:F$37)</f>
        <v>100</v>
      </c>
      <c r="S12" s="110">
        <v>0</v>
      </c>
      <c r="T12" s="119">
        <v>0</v>
      </c>
      <c r="U12" s="7"/>
      <c r="V12" s="113">
        <f t="shared" si="2"/>
        <v>0</v>
      </c>
      <c r="W12" s="56">
        <f t="shared" si="3"/>
        <v>1</v>
      </c>
      <c r="X12" s="49">
        <f>LOOKUP(W12,'Cup Points'!E$3:E$37,'Cup Points'!F$3:F$37)</f>
        <v>100</v>
      </c>
      <c r="Y12" s="7"/>
      <c r="Z12" s="57">
        <f t="shared" si="7"/>
        <v>300</v>
      </c>
      <c r="AA12" s="58">
        <f t="shared" si="4"/>
        <v>1</v>
      </c>
    </row>
    <row r="13" spans="1:27" x14ac:dyDescent="0.25">
      <c r="A13" s="18">
        <v>11</v>
      </c>
      <c r="B13" s="179">
        <v>114</v>
      </c>
      <c r="C13" s="138" t="s">
        <v>97</v>
      </c>
      <c r="D13" s="137" t="s">
        <v>98</v>
      </c>
      <c r="E13" s="7"/>
      <c r="F13" s="15">
        <v>0</v>
      </c>
      <c r="G13" s="16">
        <v>0</v>
      </c>
      <c r="H13" s="121">
        <f t="shared" si="5"/>
        <v>0</v>
      </c>
      <c r="I13" s="49">
        <f t="shared" si="0"/>
        <v>1</v>
      </c>
      <c r="J13" s="50">
        <f>LOOKUP(I13,'Cup Points'!E$3:E$37,'Cup Points'!F$3:F$37)</f>
        <v>100</v>
      </c>
      <c r="K13" s="110">
        <v>0</v>
      </c>
      <c r="L13" s="119">
        <v>0</v>
      </c>
      <c r="M13" s="7"/>
      <c r="N13" s="78">
        <v>0</v>
      </c>
      <c r="O13" s="17">
        <v>0</v>
      </c>
      <c r="P13" s="51">
        <f t="shared" si="6"/>
        <v>0</v>
      </c>
      <c r="Q13" s="51">
        <f t="shared" si="1"/>
        <v>1</v>
      </c>
      <c r="R13" s="54">
        <f>LOOKUP(Q13,'Cup Points'!E$3:E$37,'Cup Points'!F$3:F$37)</f>
        <v>100</v>
      </c>
      <c r="S13" s="110">
        <v>0</v>
      </c>
      <c r="T13" s="119">
        <v>0</v>
      </c>
      <c r="U13" s="7"/>
      <c r="V13" s="113">
        <f t="shared" si="2"/>
        <v>0</v>
      </c>
      <c r="W13" s="56">
        <f t="shared" si="3"/>
        <v>1</v>
      </c>
      <c r="X13" s="49">
        <f>LOOKUP(W13,'Cup Points'!E$3:E$37,'Cup Points'!F$3:F$37)</f>
        <v>100</v>
      </c>
      <c r="Y13" s="7"/>
      <c r="Z13" s="57">
        <f t="shared" si="7"/>
        <v>300</v>
      </c>
      <c r="AA13" s="58">
        <f t="shared" si="4"/>
        <v>1</v>
      </c>
    </row>
    <row r="14" spans="1:27" x14ac:dyDescent="0.25">
      <c r="A14" s="18">
        <v>12</v>
      </c>
      <c r="B14" s="179">
        <v>115</v>
      </c>
      <c r="C14" s="138" t="s">
        <v>132</v>
      </c>
      <c r="D14" s="137" t="s">
        <v>133</v>
      </c>
      <c r="E14" s="7"/>
      <c r="F14" s="15">
        <v>0</v>
      </c>
      <c r="G14" s="16">
        <v>0</v>
      </c>
      <c r="H14" s="121">
        <f t="shared" si="5"/>
        <v>0</v>
      </c>
      <c r="I14" s="49">
        <f t="shared" si="0"/>
        <v>1</v>
      </c>
      <c r="J14" s="50">
        <f>LOOKUP(I14,'Cup Points'!E$3:E$37,'Cup Points'!F$3:F$37)</f>
        <v>100</v>
      </c>
      <c r="K14" s="110">
        <v>0</v>
      </c>
      <c r="L14" s="119">
        <v>0</v>
      </c>
      <c r="M14" s="7"/>
      <c r="N14" s="78">
        <v>0</v>
      </c>
      <c r="O14" s="17">
        <v>0</v>
      </c>
      <c r="P14" s="51">
        <f t="shared" si="6"/>
        <v>0</v>
      </c>
      <c r="Q14" s="51">
        <f t="shared" si="1"/>
        <v>1</v>
      </c>
      <c r="R14" s="54">
        <f>LOOKUP(Q14,'Cup Points'!E$3:E$37,'Cup Points'!F$3:F$37)</f>
        <v>100</v>
      </c>
      <c r="S14" s="110">
        <v>0</v>
      </c>
      <c r="T14" s="119">
        <v>0</v>
      </c>
      <c r="U14" s="7"/>
      <c r="V14" s="113">
        <f t="shared" si="2"/>
        <v>0</v>
      </c>
      <c r="W14" s="56">
        <f t="shared" si="3"/>
        <v>1</v>
      </c>
      <c r="X14" s="49">
        <f>LOOKUP(W14,'Cup Points'!E$3:E$37,'Cup Points'!F$3:F$37)</f>
        <v>100</v>
      </c>
      <c r="Y14" s="7"/>
      <c r="Z14" s="57">
        <f t="shared" si="7"/>
        <v>300</v>
      </c>
      <c r="AA14" s="58">
        <f t="shared" si="4"/>
        <v>1</v>
      </c>
    </row>
    <row r="15" spans="1:27" x14ac:dyDescent="0.25">
      <c r="A15" s="18">
        <v>13</v>
      </c>
      <c r="B15" s="179">
        <v>116</v>
      </c>
      <c r="C15" s="140" t="s">
        <v>134</v>
      </c>
      <c r="D15" s="137" t="s">
        <v>135</v>
      </c>
      <c r="E15" s="7"/>
      <c r="F15" s="15">
        <v>0</v>
      </c>
      <c r="G15" s="16">
        <v>0</v>
      </c>
      <c r="H15" s="121">
        <f t="shared" si="5"/>
        <v>0</v>
      </c>
      <c r="I15" s="49">
        <f t="shared" si="0"/>
        <v>1</v>
      </c>
      <c r="J15" s="50">
        <f>LOOKUP(I15,'Cup Points'!E$3:E$37,'Cup Points'!F$3:F$37)</f>
        <v>100</v>
      </c>
      <c r="K15" s="110">
        <v>0</v>
      </c>
      <c r="L15" s="119">
        <v>0</v>
      </c>
      <c r="M15" s="7"/>
      <c r="N15" s="78">
        <v>0</v>
      </c>
      <c r="O15" s="17">
        <v>0</v>
      </c>
      <c r="P15" s="51">
        <f t="shared" si="6"/>
        <v>0</v>
      </c>
      <c r="Q15" s="51">
        <f t="shared" si="1"/>
        <v>1</v>
      </c>
      <c r="R15" s="54">
        <f>LOOKUP(Q15,'Cup Points'!E$3:E$37,'Cup Points'!F$3:F$37)</f>
        <v>100</v>
      </c>
      <c r="S15" s="110">
        <v>0</v>
      </c>
      <c r="T15" s="119">
        <v>0</v>
      </c>
      <c r="U15" s="7"/>
      <c r="V15" s="113">
        <f t="shared" si="2"/>
        <v>0</v>
      </c>
      <c r="W15" s="56">
        <f t="shared" si="3"/>
        <v>1</v>
      </c>
      <c r="X15" s="49">
        <f>LOOKUP(W15,'Cup Points'!E$3:E$37,'Cup Points'!F$3:F$37)</f>
        <v>100</v>
      </c>
      <c r="Y15" s="7"/>
      <c r="Z15" s="57">
        <f t="shared" si="7"/>
        <v>300</v>
      </c>
      <c r="AA15" s="58">
        <f t="shared" si="4"/>
        <v>1</v>
      </c>
    </row>
    <row r="16" spans="1:27" x14ac:dyDescent="0.25">
      <c r="A16" s="18">
        <v>14</v>
      </c>
      <c r="B16" s="179">
        <v>117</v>
      </c>
      <c r="C16" s="138" t="s">
        <v>28</v>
      </c>
      <c r="D16" s="137" t="s">
        <v>71</v>
      </c>
      <c r="E16" s="7"/>
      <c r="F16" s="15">
        <v>0</v>
      </c>
      <c r="G16" s="16">
        <v>0</v>
      </c>
      <c r="H16" s="121">
        <f t="shared" si="5"/>
        <v>0</v>
      </c>
      <c r="I16" s="49">
        <f t="shared" si="0"/>
        <v>1</v>
      </c>
      <c r="J16" s="50">
        <f>LOOKUP(I16,'Cup Points'!E$3:E$37,'Cup Points'!F$3:F$37)</f>
        <v>100</v>
      </c>
      <c r="K16" s="110">
        <v>0</v>
      </c>
      <c r="L16" s="119">
        <v>0</v>
      </c>
      <c r="M16" s="7"/>
      <c r="N16" s="78">
        <v>0</v>
      </c>
      <c r="O16" s="17">
        <v>0</v>
      </c>
      <c r="P16" s="51">
        <f t="shared" si="6"/>
        <v>0</v>
      </c>
      <c r="Q16" s="51">
        <f t="shared" si="1"/>
        <v>1</v>
      </c>
      <c r="R16" s="54">
        <f>LOOKUP(Q16,'Cup Points'!E$3:E$37,'Cup Points'!F$3:F$37)</f>
        <v>100</v>
      </c>
      <c r="S16" s="110">
        <v>0</v>
      </c>
      <c r="T16" s="119">
        <v>0</v>
      </c>
      <c r="U16" s="7"/>
      <c r="V16" s="113">
        <f t="shared" si="2"/>
        <v>0</v>
      </c>
      <c r="W16" s="56">
        <f t="shared" si="3"/>
        <v>1</v>
      </c>
      <c r="X16" s="49">
        <f>LOOKUP(W16,'Cup Points'!E$3:E$37,'Cup Points'!F$3:F$37)</f>
        <v>100</v>
      </c>
      <c r="Y16" s="7"/>
      <c r="Z16" s="57">
        <f t="shared" si="7"/>
        <v>300</v>
      </c>
      <c r="AA16" s="58">
        <f t="shared" si="4"/>
        <v>1</v>
      </c>
    </row>
    <row r="17" spans="1:27" x14ac:dyDescent="0.25">
      <c r="A17" s="18">
        <v>15</v>
      </c>
      <c r="B17" s="179">
        <v>118</v>
      </c>
      <c r="C17" s="138" t="s">
        <v>100</v>
      </c>
      <c r="D17" s="137" t="s">
        <v>72</v>
      </c>
      <c r="E17" s="7"/>
      <c r="F17" s="15">
        <v>0</v>
      </c>
      <c r="G17" s="16">
        <v>0</v>
      </c>
      <c r="H17" s="121">
        <f t="shared" si="5"/>
        <v>0</v>
      </c>
      <c r="I17" s="49">
        <f t="shared" si="0"/>
        <v>1</v>
      </c>
      <c r="J17" s="50">
        <f>LOOKUP(I17,'Cup Points'!E$3:E$37,'Cup Points'!F$3:F$37)</f>
        <v>100</v>
      </c>
      <c r="K17" s="110">
        <v>0</v>
      </c>
      <c r="L17" s="119">
        <v>0</v>
      </c>
      <c r="M17" s="7"/>
      <c r="N17" s="78">
        <v>0</v>
      </c>
      <c r="O17" s="17">
        <v>0</v>
      </c>
      <c r="P17" s="51">
        <f t="shared" si="6"/>
        <v>0</v>
      </c>
      <c r="Q17" s="51">
        <f t="shared" si="1"/>
        <v>1</v>
      </c>
      <c r="R17" s="54">
        <f>LOOKUP(Q17,'Cup Points'!E$3:E$37,'Cup Points'!F$3:F$37)</f>
        <v>100</v>
      </c>
      <c r="S17" s="110">
        <v>0</v>
      </c>
      <c r="T17" s="119">
        <v>0</v>
      </c>
      <c r="U17" s="7"/>
      <c r="V17" s="113">
        <f t="shared" si="2"/>
        <v>0</v>
      </c>
      <c r="W17" s="56">
        <f t="shared" si="3"/>
        <v>1</v>
      </c>
      <c r="X17" s="49">
        <f>LOOKUP(W17,'Cup Points'!E$3:E$37,'Cup Points'!F$3:F$37)</f>
        <v>100</v>
      </c>
      <c r="Y17" s="7"/>
      <c r="Z17" s="57">
        <f t="shared" si="7"/>
        <v>300</v>
      </c>
      <c r="AA17" s="58">
        <f t="shared" si="4"/>
        <v>1</v>
      </c>
    </row>
    <row r="18" spans="1:27" x14ac:dyDescent="0.25">
      <c r="A18" s="18">
        <v>16</v>
      </c>
      <c r="B18" s="179">
        <v>120</v>
      </c>
      <c r="C18" s="138" t="s">
        <v>153</v>
      </c>
      <c r="D18" s="137" t="s">
        <v>73</v>
      </c>
      <c r="E18" s="7"/>
      <c r="F18" s="15">
        <v>0</v>
      </c>
      <c r="G18" s="16">
        <v>0</v>
      </c>
      <c r="H18" s="121">
        <f t="shared" si="5"/>
        <v>0</v>
      </c>
      <c r="I18" s="49">
        <f t="shared" si="0"/>
        <v>1</v>
      </c>
      <c r="J18" s="50">
        <f>LOOKUP(I18,'Cup Points'!E$3:E$37,'Cup Points'!F$3:F$37)</f>
        <v>100</v>
      </c>
      <c r="K18" s="110">
        <v>0</v>
      </c>
      <c r="L18" s="119">
        <v>0</v>
      </c>
      <c r="M18" s="7"/>
      <c r="N18" s="78">
        <v>0</v>
      </c>
      <c r="O18" s="17">
        <v>0</v>
      </c>
      <c r="P18" s="51">
        <f t="shared" si="6"/>
        <v>0</v>
      </c>
      <c r="Q18" s="51">
        <f t="shared" si="1"/>
        <v>1</v>
      </c>
      <c r="R18" s="54">
        <f>LOOKUP(Q18,'Cup Points'!E$3:E$37,'Cup Points'!F$3:F$37)</f>
        <v>100</v>
      </c>
      <c r="S18" s="110">
        <v>0</v>
      </c>
      <c r="T18" s="119">
        <v>0</v>
      </c>
      <c r="U18" s="7"/>
      <c r="V18" s="113">
        <f t="shared" si="2"/>
        <v>0</v>
      </c>
      <c r="W18" s="56">
        <f t="shared" si="3"/>
        <v>1</v>
      </c>
      <c r="X18" s="49">
        <f>LOOKUP(W18,'Cup Points'!E$3:E$37,'Cup Points'!F$3:F$37)</f>
        <v>100</v>
      </c>
      <c r="Y18" s="7"/>
      <c r="Z18" s="57">
        <f t="shared" si="7"/>
        <v>300</v>
      </c>
      <c r="AA18" s="58">
        <f t="shared" si="4"/>
        <v>1</v>
      </c>
    </row>
    <row r="19" spans="1:27" x14ac:dyDescent="0.25">
      <c r="A19" s="18">
        <v>17</v>
      </c>
      <c r="B19" s="179">
        <v>121</v>
      </c>
      <c r="C19" s="136" t="s">
        <v>74</v>
      </c>
      <c r="D19" s="137" t="s">
        <v>75</v>
      </c>
      <c r="E19" s="7"/>
      <c r="F19" s="15">
        <v>0</v>
      </c>
      <c r="G19" s="16">
        <v>0</v>
      </c>
      <c r="H19" s="121">
        <f t="shared" si="5"/>
        <v>0</v>
      </c>
      <c r="I19" s="49">
        <f t="shared" si="0"/>
        <v>1</v>
      </c>
      <c r="J19" s="50">
        <f>LOOKUP(I19,'Cup Points'!E$3:E$37,'Cup Points'!F$3:F$37)</f>
        <v>100</v>
      </c>
      <c r="K19" s="110">
        <v>0</v>
      </c>
      <c r="L19" s="119">
        <v>0</v>
      </c>
      <c r="M19" s="7"/>
      <c r="N19" s="78">
        <v>0</v>
      </c>
      <c r="O19" s="17">
        <v>0</v>
      </c>
      <c r="P19" s="51">
        <f t="shared" si="6"/>
        <v>0</v>
      </c>
      <c r="Q19" s="51">
        <f t="shared" si="1"/>
        <v>1</v>
      </c>
      <c r="R19" s="54">
        <f>LOOKUP(Q19,'Cup Points'!E$3:E$37,'Cup Points'!F$3:F$37)</f>
        <v>100</v>
      </c>
      <c r="S19" s="110">
        <v>0</v>
      </c>
      <c r="T19" s="119">
        <v>0</v>
      </c>
      <c r="U19" s="7"/>
      <c r="V19" s="113">
        <f t="shared" si="2"/>
        <v>0</v>
      </c>
      <c r="W19" s="56">
        <f t="shared" si="3"/>
        <v>1</v>
      </c>
      <c r="X19" s="49">
        <f>LOOKUP(W19,'Cup Points'!E$3:E$37,'Cup Points'!F$3:F$37)</f>
        <v>100</v>
      </c>
      <c r="Y19" s="7"/>
      <c r="Z19" s="57">
        <f t="shared" si="7"/>
        <v>300</v>
      </c>
      <c r="AA19" s="58">
        <f t="shared" si="4"/>
        <v>1</v>
      </c>
    </row>
    <row r="20" spans="1:27" x14ac:dyDescent="0.25">
      <c r="A20" s="18">
        <v>18</v>
      </c>
      <c r="B20" s="179">
        <v>124</v>
      </c>
      <c r="C20" s="138" t="s">
        <v>169</v>
      </c>
      <c r="D20" s="137" t="s">
        <v>76</v>
      </c>
      <c r="E20" s="7"/>
      <c r="F20" s="15">
        <v>0</v>
      </c>
      <c r="G20" s="16">
        <v>0</v>
      </c>
      <c r="H20" s="121">
        <f t="shared" si="5"/>
        <v>0</v>
      </c>
      <c r="I20" s="49">
        <f t="shared" si="0"/>
        <v>1</v>
      </c>
      <c r="J20" s="50">
        <f>LOOKUP(I20,'Cup Points'!E$3:E$37,'Cup Points'!F$3:F$37)</f>
        <v>100</v>
      </c>
      <c r="K20" s="110">
        <v>0</v>
      </c>
      <c r="L20" s="119">
        <v>0</v>
      </c>
      <c r="M20" s="7"/>
      <c r="N20" s="78">
        <v>0</v>
      </c>
      <c r="O20" s="17">
        <v>0</v>
      </c>
      <c r="P20" s="51">
        <f t="shared" si="6"/>
        <v>0</v>
      </c>
      <c r="Q20" s="51">
        <f t="shared" si="1"/>
        <v>1</v>
      </c>
      <c r="R20" s="54">
        <f>LOOKUP(Q20,'Cup Points'!E$3:E$37,'Cup Points'!F$3:F$37)</f>
        <v>100</v>
      </c>
      <c r="S20" s="110">
        <v>0</v>
      </c>
      <c r="T20" s="119">
        <v>0</v>
      </c>
      <c r="U20" s="7"/>
      <c r="V20" s="113">
        <f t="shared" si="2"/>
        <v>0</v>
      </c>
      <c r="W20" s="56">
        <f t="shared" si="3"/>
        <v>1</v>
      </c>
      <c r="X20" s="49">
        <f>LOOKUP(W20,'Cup Points'!E$3:E$37,'Cup Points'!F$3:F$37)</f>
        <v>100</v>
      </c>
      <c r="Y20" s="7"/>
      <c r="Z20" s="57">
        <f t="shared" si="7"/>
        <v>300</v>
      </c>
      <c r="AA20" s="58">
        <f t="shared" si="4"/>
        <v>1</v>
      </c>
    </row>
    <row r="21" spans="1:27" x14ac:dyDescent="0.25">
      <c r="A21" s="18">
        <v>19</v>
      </c>
      <c r="B21" s="179">
        <v>125</v>
      </c>
      <c r="C21" s="138" t="s">
        <v>163</v>
      </c>
      <c r="D21" s="137" t="s">
        <v>77</v>
      </c>
      <c r="E21" s="7"/>
      <c r="F21" s="15">
        <v>0</v>
      </c>
      <c r="G21" s="16">
        <v>0</v>
      </c>
      <c r="H21" s="121">
        <f t="shared" si="5"/>
        <v>0</v>
      </c>
      <c r="I21" s="49">
        <f t="shared" si="0"/>
        <v>1</v>
      </c>
      <c r="J21" s="50">
        <f>LOOKUP(I21,'Cup Points'!E$3:E$37,'Cup Points'!F$3:F$37)</f>
        <v>100</v>
      </c>
      <c r="K21" s="110">
        <v>0</v>
      </c>
      <c r="L21" s="119">
        <v>0</v>
      </c>
      <c r="M21" s="7"/>
      <c r="N21" s="78">
        <v>0</v>
      </c>
      <c r="O21" s="17">
        <v>0</v>
      </c>
      <c r="P21" s="51">
        <f t="shared" si="6"/>
        <v>0</v>
      </c>
      <c r="Q21" s="51">
        <f t="shared" si="1"/>
        <v>1</v>
      </c>
      <c r="R21" s="54">
        <f>LOOKUP(Q21,'Cup Points'!E$3:E$37,'Cup Points'!F$3:F$37)</f>
        <v>100</v>
      </c>
      <c r="S21" s="110">
        <v>0</v>
      </c>
      <c r="T21" s="119">
        <v>0</v>
      </c>
      <c r="U21" s="7"/>
      <c r="V21" s="113">
        <f t="shared" si="2"/>
        <v>0</v>
      </c>
      <c r="W21" s="56">
        <f t="shared" si="3"/>
        <v>1</v>
      </c>
      <c r="X21" s="49">
        <f>LOOKUP(W21,'Cup Points'!E$3:E$37,'Cup Points'!F$3:F$37)</f>
        <v>100</v>
      </c>
      <c r="Y21" s="7"/>
      <c r="Z21" s="57">
        <f t="shared" si="7"/>
        <v>300</v>
      </c>
      <c r="AA21" s="58">
        <f t="shared" si="4"/>
        <v>1</v>
      </c>
    </row>
    <row r="22" spans="1:27" x14ac:dyDescent="0.25">
      <c r="A22" s="18">
        <v>20</v>
      </c>
      <c r="B22" s="179">
        <v>126</v>
      </c>
      <c r="C22" s="138" t="s">
        <v>148</v>
      </c>
      <c r="D22" s="137" t="s">
        <v>99</v>
      </c>
      <c r="E22" s="7"/>
      <c r="F22" s="15">
        <v>0</v>
      </c>
      <c r="G22" s="16">
        <v>0</v>
      </c>
      <c r="H22" s="121">
        <f t="shared" si="5"/>
        <v>0</v>
      </c>
      <c r="I22" s="49">
        <f t="shared" si="0"/>
        <v>1</v>
      </c>
      <c r="J22" s="50">
        <f>LOOKUP(I22,'Cup Points'!E$3:E$37,'Cup Points'!F$3:F$37)</f>
        <v>100</v>
      </c>
      <c r="K22" s="110">
        <v>0</v>
      </c>
      <c r="L22" s="119">
        <v>0</v>
      </c>
      <c r="M22" s="7"/>
      <c r="N22" s="78">
        <v>0</v>
      </c>
      <c r="O22" s="17">
        <v>0</v>
      </c>
      <c r="P22" s="51">
        <f t="shared" si="6"/>
        <v>0</v>
      </c>
      <c r="Q22" s="51">
        <f t="shared" si="1"/>
        <v>1</v>
      </c>
      <c r="R22" s="54">
        <f>LOOKUP(Q22,'Cup Points'!E$3:E$37,'Cup Points'!F$3:F$37)</f>
        <v>100</v>
      </c>
      <c r="S22" s="110">
        <v>0</v>
      </c>
      <c r="T22" s="119">
        <v>0</v>
      </c>
      <c r="U22" s="7"/>
      <c r="V22" s="113">
        <f t="shared" si="2"/>
        <v>0</v>
      </c>
      <c r="W22" s="56">
        <f t="shared" si="3"/>
        <v>1</v>
      </c>
      <c r="X22" s="49">
        <f>LOOKUP(W22,'Cup Points'!E$3:E$37,'Cup Points'!F$3:F$37)</f>
        <v>100</v>
      </c>
      <c r="Y22" s="7"/>
      <c r="Z22" s="57">
        <f t="shared" si="7"/>
        <v>300</v>
      </c>
      <c r="AA22" s="58">
        <f t="shared" si="4"/>
        <v>1</v>
      </c>
    </row>
    <row r="23" spans="1:27" x14ac:dyDescent="0.25">
      <c r="A23" s="18">
        <v>21</v>
      </c>
      <c r="B23" s="179">
        <v>127</v>
      </c>
      <c r="C23" s="138" t="s">
        <v>149</v>
      </c>
      <c r="D23" s="137" t="s">
        <v>78</v>
      </c>
      <c r="E23" s="7"/>
      <c r="F23" s="15">
        <v>0</v>
      </c>
      <c r="G23" s="16">
        <v>0</v>
      </c>
      <c r="H23" s="121">
        <f t="shared" si="5"/>
        <v>0</v>
      </c>
      <c r="I23" s="49">
        <f t="shared" si="0"/>
        <v>1</v>
      </c>
      <c r="J23" s="50">
        <f>LOOKUP(I23,'Cup Points'!E$3:E$37,'Cup Points'!F$3:F$37)</f>
        <v>100</v>
      </c>
      <c r="K23" s="110">
        <v>0</v>
      </c>
      <c r="L23" s="119">
        <v>0</v>
      </c>
      <c r="M23" s="7"/>
      <c r="N23" s="78">
        <v>0</v>
      </c>
      <c r="O23" s="17">
        <v>0</v>
      </c>
      <c r="P23" s="51">
        <f t="shared" si="6"/>
        <v>0</v>
      </c>
      <c r="Q23" s="51">
        <f t="shared" si="1"/>
        <v>1</v>
      </c>
      <c r="R23" s="54">
        <f>LOOKUP(Q23,'Cup Points'!E$3:E$37,'Cup Points'!F$3:F$37)</f>
        <v>100</v>
      </c>
      <c r="S23" s="110">
        <v>0</v>
      </c>
      <c r="T23" s="119">
        <v>0</v>
      </c>
      <c r="U23" s="7"/>
      <c r="V23" s="113">
        <f t="shared" si="2"/>
        <v>0</v>
      </c>
      <c r="W23" s="56">
        <f t="shared" si="3"/>
        <v>1</v>
      </c>
      <c r="X23" s="49">
        <f>LOOKUP(W23,'Cup Points'!E$3:E$37,'Cup Points'!F$3:F$37)</f>
        <v>100</v>
      </c>
      <c r="Y23" s="7"/>
      <c r="Z23" s="57">
        <f t="shared" si="7"/>
        <v>300</v>
      </c>
      <c r="AA23" s="58">
        <f t="shared" si="4"/>
        <v>1</v>
      </c>
    </row>
    <row r="24" spans="1:27" x14ac:dyDescent="0.25">
      <c r="A24" s="18">
        <v>22</v>
      </c>
      <c r="B24" s="179">
        <v>128</v>
      </c>
      <c r="C24" s="138" t="s">
        <v>24</v>
      </c>
      <c r="D24" s="137" t="s">
        <v>79</v>
      </c>
      <c r="E24" s="7"/>
      <c r="F24" s="15">
        <v>0</v>
      </c>
      <c r="G24" s="16">
        <v>0</v>
      </c>
      <c r="H24" s="121">
        <f t="shared" si="5"/>
        <v>0</v>
      </c>
      <c r="I24" s="49">
        <f t="shared" si="0"/>
        <v>1</v>
      </c>
      <c r="J24" s="50">
        <f>LOOKUP(I24,'Cup Points'!E$3:E$37,'Cup Points'!F$3:F$37)</f>
        <v>100</v>
      </c>
      <c r="K24" s="110">
        <v>0</v>
      </c>
      <c r="L24" s="119">
        <v>0</v>
      </c>
      <c r="M24" s="7"/>
      <c r="N24" s="78">
        <v>0</v>
      </c>
      <c r="O24" s="17">
        <v>0</v>
      </c>
      <c r="P24" s="51">
        <f t="shared" si="6"/>
        <v>0</v>
      </c>
      <c r="Q24" s="51">
        <f t="shared" si="1"/>
        <v>1</v>
      </c>
      <c r="R24" s="54">
        <f>LOOKUP(Q24,'Cup Points'!E$3:E$37,'Cup Points'!F$3:F$37)</f>
        <v>100</v>
      </c>
      <c r="S24" s="110">
        <v>0</v>
      </c>
      <c r="T24" s="119">
        <v>0</v>
      </c>
      <c r="U24" s="7"/>
      <c r="V24" s="113">
        <f t="shared" si="2"/>
        <v>0</v>
      </c>
      <c r="W24" s="56">
        <f t="shared" si="3"/>
        <v>1</v>
      </c>
      <c r="X24" s="49">
        <f>LOOKUP(W24,'Cup Points'!E$3:E$37,'Cup Points'!F$3:F$37)</f>
        <v>100</v>
      </c>
      <c r="Y24" s="7"/>
      <c r="Z24" s="57">
        <f t="shared" si="7"/>
        <v>300</v>
      </c>
      <c r="AA24" s="58">
        <f t="shared" si="4"/>
        <v>1</v>
      </c>
    </row>
    <row r="25" spans="1:27" x14ac:dyDescent="0.25">
      <c r="A25" s="18">
        <v>23</v>
      </c>
      <c r="B25" s="179">
        <v>129</v>
      </c>
      <c r="C25" s="138" t="s">
        <v>30</v>
      </c>
      <c r="D25" s="137" t="s">
        <v>80</v>
      </c>
      <c r="E25" s="7"/>
      <c r="F25" s="15">
        <v>0</v>
      </c>
      <c r="G25" s="16">
        <v>0</v>
      </c>
      <c r="H25" s="121">
        <f t="shared" si="5"/>
        <v>0</v>
      </c>
      <c r="I25" s="49">
        <f t="shared" si="0"/>
        <v>1</v>
      </c>
      <c r="J25" s="50">
        <f>LOOKUP(I25,'Cup Points'!E$3:E$37,'Cup Points'!F$3:F$37)</f>
        <v>100</v>
      </c>
      <c r="K25" s="110">
        <v>0</v>
      </c>
      <c r="L25" s="119">
        <v>0</v>
      </c>
      <c r="M25" s="7"/>
      <c r="N25" s="78">
        <v>0</v>
      </c>
      <c r="O25" s="17">
        <v>0</v>
      </c>
      <c r="P25" s="51">
        <f t="shared" si="6"/>
        <v>0</v>
      </c>
      <c r="Q25" s="51">
        <f t="shared" si="1"/>
        <v>1</v>
      </c>
      <c r="R25" s="54">
        <f>LOOKUP(Q25,'Cup Points'!E$3:E$37,'Cup Points'!F$3:F$37)</f>
        <v>100</v>
      </c>
      <c r="S25" s="110">
        <v>0</v>
      </c>
      <c r="T25" s="119">
        <v>0</v>
      </c>
      <c r="U25" s="7"/>
      <c r="V25" s="113">
        <f t="shared" si="2"/>
        <v>0</v>
      </c>
      <c r="W25" s="56">
        <f t="shared" si="3"/>
        <v>1</v>
      </c>
      <c r="X25" s="49">
        <f>LOOKUP(W25,'Cup Points'!E$3:E$37,'Cup Points'!F$3:F$37)</f>
        <v>100</v>
      </c>
      <c r="Y25" s="7"/>
      <c r="Z25" s="57">
        <f t="shared" si="7"/>
        <v>300</v>
      </c>
      <c r="AA25" s="58">
        <f t="shared" si="4"/>
        <v>1</v>
      </c>
    </row>
    <row r="26" spans="1:27" x14ac:dyDescent="0.25">
      <c r="A26" s="18">
        <v>24</v>
      </c>
      <c r="B26" s="179">
        <v>132</v>
      </c>
      <c r="C26" s="138" t="s">
        <v>101</v>
      </c>
      <c r="D26" s="137" t="s">
        <v>83</v>
      </c>
      <c r="E26" s="7"/>
      <c r="F26" s="15">
        <v>0</v>
      </c>
      <c r="G26" s="16">
        <v>0</v>
      </c>
      <c r="H26" s="121">
        <f t="shared" si="5"/>
        <v>0</v>
      </c>
      <c r="I26" s="49">
        <f t="shared" si="0"/>
        <v>1</v>
      </c>
      <c r="J26" s="50">
        <f>LOOKUP(I26,'Cup Points'!E$3:E$37,'Cup Points'!F$3:F$37)</f>
        <v>100</v>
      </c>
      <c r="K26" s="110">
        <v>0</v>
      </c>
      <c r="L26" s="119">
        <v>0</v>
      </c>
      <c r="M26" s="7"/>
      <c r="N26" s="78">
        <v>0</v>
      </c>
      <c r="O26" s="17">
        <v>0</v>
      </c>
      <c r="P26" s="49">
        <f t="shared" si="6"/>
        <v>0</v>
      </c>
      <c r="Q26" s="51">
        <f t="shared" si="1"/>
        <v>1</v>
      </c>
      <c r="R26" s="54">
        <f>LOOKUP(Q26,'Cup Points'!E$3:E$37,'Cup Points'!F$3:F$37)</f>
        <v>100</v>
      </c>
      <c r="S26" s="110">
        <v>0</v>
      </c>
      <c r="T26" s="119">
        <v>0</v>
      </c>
      <c r="U26" s="7"/>
      <c r="V26" s="113">
        <f t="shared" si="2"/>
        <v>0</v>
      </c>
      <c r="W26" s="56">
        <f t="shared" si="3"/>
        <v>1</v>
      </c>
      <c r="X26" s="49">
        <f>LOOKUP(W26,'Cup Points'!E$3:E$37,'Cup Points'!F$3:F$37)</f>
        <v>100</v>
      </c>
      <c r="Y26" s="7"/>
      <c r="Z26" s="57">
        <f t="shared" si="7"/>
        <v>300</v>
      </c>
      <c r="AA26" s="58">
        <f t="shared" si="4"/>
        <v>1</v>
      </c>
    </row>
    <row r="27" spans="1:27" x14ac:dyDescent="0.25">
      <c r="A27" s="18">
        <v>25</v>
      </c>
      <c r="B27" s="179">
        <v>133</v>
      </c>
      <c r="C27" s="138" t="s">
        <v>23</v>
      </c>
      <c r="D27" s="137" t="s">
        <v>102</v>
      </c>
      <c r="E27" s="7"/>
      <c r="F27" s="15">
        <v>0</v>
      </c>
      <c r="G27" s="16">
        <v>0</v>
      </c>
      <c r="H27" s="121">
        <f t="shared" si="5"/>
        <v>0</v>
      </c>
      <c r="I27" s="49">
        <f t="shared" si="0"/>
        <v>1</v>
      </c>
      <c r="J27" s="50">
        <f>LOOKUP(I27,'Cup Points'!E$3:E$37,'Cup Points'!F$3:F$37)</f>
        <v>100</v>
      </c>
      <c r="K27" s="110">
        <v>0</v>
      </c>
      <c r="L27" s="119">
        <v>0</v>
      </c>
      <c r="M27" s="7"/>
      <c r="N27" s="78">
        <v>0</v>
      </c>
      <c r="O27" s="17">
        <v>0</v>
      </c>
      <c r="P27" s="49">
        <f t="shared" si="6"/>
        <v>0</v>
      </c>
      <c r="Q27" s="51">
        <f t="shared" si="1"/>
        <v>1</v>
      </c>
      <c r="R27" s="54">
        <f>LOOKUP(Q27,'Cup Points'!E$3:E$37,'Cup Points'!F$3:F$37)</f>
        <v>100</v>
      </c>
      <c r="S27" s="110">
        <v>0</v>
      </c>
      <c r="T27" s="119">
        <v>0</v>
      </c>
      <c r="U27" s="7"/>
      <c r="V27" s="113">
        <f t="shared" si="2"/>
        <v>0</v>
      </c>
      <c r="W27" s="56">
        <f t="shared" si="3"/>
        <v>1</v>
      </c>
      <c r="X27" s="49">
        <f>LOOKUP(W27,'Cup Points'!E$3:E$37,'Cup Points'!F$3:F$37)</f>
        <v>100</v>
      </c>
      <c r="Y27" s="7"/>
      <c r="Z27" s="57">
        <f t="shared" si="7"/>
        <v>300</v>
      </c>
      <c r="AA27" s="58">
        <f t="shared" si="4"/>
        <v>1</v>
      </c>
    </row>
    <row r="28" spans="1:27" x14ac:dyDescent="0.25">
      <c r="A28" s="18">
        <v>26</v>
      </c>
      <c r="B28" s="179">
        <v>135</v>
      </c>
      <c r="C28" s="138" t="s">
        <v>32</v>
      </c>
      <c r="D28" s="139" t="s">
        <v>85</v>
      </c>
      <c r="E28" s="7"/>
      <c r="F28" s="15">
        <v>0</v>
      </c>
      <c r="G28" s="16">
        <v>0</v>
      </c>
      <c r="H28" s="121">
        <f t="shared" si="5"/>
        <v>0</v>
      </c>
      <c r="I28" s="49">
        <f t="shared" si="0"/>
        <v>1</v>
      </c>
      <c r="J28" s="50">
        <f>LOOKUP(I28,'Cup Points'!E$3:E$37,'Cup Points'!F$3:F$37)</f>
        <v>100</v>
      </c>
      <c r="K28" s="110">
        <v>0</v>
      </c>
      <c r="L28" s="119">
        <v>0</v>
      </c>
      <c r="M28" s="7"/>
      <c r="N28" s="78">
        <v>0</v>
      </c>
      <c r="O28" s="17">
        <v>0</v>
      </c>
      <c r="P28" s="49">
        <f t="shared" si="6"/>
        <v>0</v>
      </c>
      <c r="Q28" s="51">
        <f t="shared" si="1"/>
        <v>1</v>
      </c>
      <c r="R28" s="54">
        <f>LOOKUP(Q28,'Cup Points'!E$3:E$37,'Cup Points'!F$3:F$37)</f>
        <v>100</v>
      </c>
      <c r="S28" s="110">
        <v>0</v>
      </c>
      <c r="T28" s="119">
        <v>0</v>
      </c>
      <c r="U28" s="7"/>
      <c r="V28" s="113">
        <f t="shared" si="2"/>
        <v>0</v>
      </c>
      <c r="W28" s="56">
        <f t="shared" si="3"/>
        <v>1</v>
      </c>
      <c r="X28" s="49">
        <f>LOOKUP(W28,'Cup Points'!E$3:E$37,'Cup Points'!F$3:F$37)</f>
        <v>100</v>
      </c>
      <c r="Y28" s="7"/>
      <c r="Z28" s="57">
        <f t="shared" si="7"/>
        <v>300</v>
      </c>
      <c r="AA28" s="58">
        <f t="shared" si="4"/>
        <v>1</v>
      </c>
    </row>
    <row r="29" spans="1:27" x14ac:dyDescent="0.25">
      <c r="A29" s="18">
        <v>27</v>
      </c>
      <c r="B29" s="179">
        <v>136</v>
      </c>
      <c r="C29" s="138" t="s">
        <v>29</v>
      </c>
      <c r="D29" s="137" t="s">
        <v>86</v>
      </c>
      <c r="E29" s="7"/>
      <c r="F29" s="15">
        <v>0</v>
      </c>
      <c r="G29" s="16">
        <v>0</v>
      </c>
      <c r="H29" s="121">
        <f t="shared" si="5"/>
        <v>0</v>
      </c>
      <c r="I29" s="49">
        <f t="shared" si="0"/>
        <v>1</v>
      </c>
      <c r="J29" s="50">
        <f>LOOKUP(I29,'Cup Points'!E$3:E$37,'Cup Points'!F$3:F$37)</f>
        <v>100</v>
      </c>
      <c r="K29" s="110">
        <v>0</v>
      </c>
      <c r="L29" s="119">
        <v>0</v>
      </c>
      <c r="M29" s="7"/>
      <c r="N29" s="78">
        <v>0</v>
      </c>
      <c r="O29" s="17">
        <v>0</v>
      </c>
      <c r="P29" s="49">
        <f t="shared" si="6"/>
        <v>0</v>
      </c>
      <c r="Q29" s="51">
        <f t="shared" si="1"/>
        <v>1</v>
      </c>
      <c r="R29" s="54">
        <f>LOOKUP(Q29,'Cup Points'!E$3:E$37,'Cup Points'!F$3:F$37)</f>
        <v>100</v>
      </c>
      <c r="S29" s="110">
        <v>0</v>
      </c>
      <c r="T29" s="119">
        <v>0</v>
      </c>
      <c r="U29" s="7"/>
      <c r="V29" s="113">
        <f t="shared" si="2"/>
        <v>0</v>
      </c>
      <c r="W29" s="56">
        <f t="shared" si="3"/>
        <v>1</v>
      </c>
      <c r="X29" s="49">
        <f>LOOKUP(W29,'Cup Points'!E$3:E$37,'Cup Points'!F$3:F$37)</f>
        <v>100</v>
      </c>
      <c r="Y29" s="7"/>
      <c r="Z29" s="57">
        <f t="shared" si="7"/>
        <v>300</v>
      </c>
      <c r="AA29" s="58">
        <f t="shared" si="4"/>
        <v>1</v>
      </c>
    </row>
    <row r="30" spans="1:27" x14ac:dyDescent="0.25">
      <c r="A30" s="18">
        <v>28</v>
      </c>
      <c r="B30" s="179">
        <v>137</v>
      </c>
      <c r="C30" s="138" t="s">
        <v>170</v>
      </c>
      <c r="D30" s="137" t="s">
        <v>150</v>
      </c>
      <c r="E30" s="7"/>
      <c r="F30" s="15">
        <v>0</v>
      </c>
      <c r="G30" s="16">
        <v>0</v>
      </c>
      <c r="H30" s="121">
        <f t="shared" si="5"/>
        <v>0</v>
      </c>
      <c r="I30" s="49">
        <f t="shared" si="0"/>
        <v>1</v>
      </c>
      <c r="J30" s="50">
        <f>LOOKUP(I30,'Cup Points'!E$3:E$37,'Cup Points'!F$3:F$37)</f>
        <v>100</v>
      </c>
      <c r="K30" s="110">
        <v>0</v>
      </c>
      <c r="L30" s="119">
        <v>0</v>
      </c>
      <c r="M30" s="7"/>
      <c r="N30" s="78">
        <v>0</v>
      </c>
      <c r="O30" s="17">
        <v>0</v>
      </c>
      <c r="P30" s="49">
        <f t="shared" si="6"/>
        <v>0</v>
      </c>
      <c r="Q30" s="51">
        <f t="shared" si="1"/>
        <v>1</v>
      </c>
      <c r="R30" s="54">
        <f>LOOKUP(Q30,'Cup Points'!E$3:E$37,'Cup Points'!F$3:F$37)</f>
        <v>100</v>
      </c>
      <c r="S30" s="110">
        <v>0</v>
      </c>
      <c r="T30" s="119">
        <v>0</v>
      </c>
      <c r="U30" s="7"/>
      <c r="V30" s="113">
        <f t="shared" si="2"/>
        <v>0</v>
      </c>
      <c r="W30" s="56">
        <f t="shared" si="3"/>
        <v>1</v>
      </c>
      <c r="X30" s="49">
        <f>LOOKUP(W30,'Cup Points'!E$3:E$37,'Cup Points'!F$3:F$37)</f>
        <v>100</v>
      </c>
      <c r="Y30" s="7"/>
      <c r="Z30" s="57">
        <f t="shared" si="7"/>
        <v>300</v>
      </c>
      <c r="AA30" s="58">
        <f t="shared" si="4"/>
        <v>1</v>
      </c>
    </row>
    <row r="31" spans="1:27" x14ac:dyDescent="0.25">
      <c r="A31" s="18">
        <v>29</v>
      </c>
      <c r="B31" s="179">
        <v>138</v>
      </c>
      <c r="C31" s="138" t="s">
        <v>31</v>
      </c>
      <c r="D31" s="139" t="s">
        <v>87</v>
      </c>
      <c r="E31" s="7"/>
      <c r="F31" s="15">
        <v>0</v>
      </c>
      <c r="G31" s="16">
        <v>0</v>
      </c>
      <c r="H31" s="121">
        <f t="shared" si="5"/>
        <v>0</v>
      </c>
      <c r="I31" s="49">
        <f t="shared" si="0"/>
        <v>1</v>
      </c>
      <c r="J31" s="50">
        <f>LOOKUP(I31,'Cup Points'!E$3:E$37,'Cup Points'!F$3:F$37)</f>
        <v>100</v>
      </c>
      <c r="K31" s="110">
        <v>0</v>
      </c>
      <c r="L31" s="119">
        <v>0</v>
      </c>
      <c r="M31" s="7"/>
      <c r="N31" s="78">
        <v>0</v>
      </c>
      <c r="O31" s="17">
        <v>0</v>
      </c>
      <c r="P31" s="49">
        <f t="shared" si="6"/>
        <v>0</v>
      </c>
      <c r="Q31" s="51">
        <f t="shared" si="1"/>
        <v>1</v>
      </c>
      <c r="R31" s="54">
        <f>LOOKUP(Q31,'Cup Points'!E$3:E$37,'Cup Points'!F$3:F$37)</f>
        <v>100</v>
      </c>
      <c r="S31" s="110">
        <v>0</v>
      </c>
      <c r="T31" s="119">
        <v>0</v>
      </c>
      <c r="U31" s="7"/>
      <c r="V31" s="113">
        <f t="shared" si="2"/>
        <v>0</v>
      </c>
      <c r="W31" s="56">
        <f t="shared" si="3"/>
        <v>1</v>
      </c>
      <c r="X31" s="49">
        <f>LOOKUP(W31,'Cup Points'!E$3:E$37,'Cup Points'!F$3:F$37)</f>
        <v>100</v>
      </c>
      <c r="Y31" s="7"/>
      <c r="Z31" s="57">
        <f t="shared" si="7"/>
        <v>300</v>
      </c>
      <c r="AA31" s="58">
        <f t="shared" si="4"/>
        <v>1</v>
      </c>
    </row>
    <row r="32" spans="1:27" x14ac:dyDescent="0.25">
      <c r="A32" s="18">
        <v>30</v>
      </c>
      <c r="B32" s="179">
        <v>140</v>
      </c>
      <c r="C32" s="138" t="s">
        <v>151</v>
      </c>
      <c r="D32" s="139" t="s">
        <v>152</v>
      </c>
      <c r="E32" s="7"/>
      <c r="F32" s="15">
        <v>0</v>
      </c>
      <c r="G32" s="16">
        <v>0</v>
      </c>
      <c r="H32" s="121">
        <f t="shared" si="5"/>
        <v>0</v>
      </c>
      <c r="I32" s="49">
        <f t="shared" si="0"/>
        <v>1</v>
      </c>
      <c r="J32" s="50">
        <f>LOOKUP(I32,'Cup Points'!E$3:E$37,'Cup Points'!F$3:F$37)</f>
        <v>100</v>
      </c>
      <c r="K32" s="110">
        <v>0</v>
      </c>
      <c r="L32" s="119">
        <v>0</v>
      </c>
      <c r="M32" s="7"/>
      <c r="N32" s="78">
        <v>0</v>
      </c>
      <c r="O32" s="17">
        <v>0</v>
      </c>
      <c r="P32" s="49">
        <f t="shared" si="6"/>
        <v>0</v>
      </c>
      <c r="Q32" s="51">
        <f t="shared" si="1"/>
        <v>1</v>
      </c>
      <c r="R32" s="54">
        <f>LOOKUP(Q32,'Cup Points'!E$3:E$37,'Cup Points'!F$3:F$37)</f>
        <v>100</v>
      </c>
      <c r="S32" s="110">
        <v>0</v>
      </c>
      <c r="T32" s="119">
        <v>0</v>
      </c>
      <c r="U32" s="7"/>
      <c r="V32" s="113">
        <f t="shared" si="2"/>
        <v>0</v>
      </c>
      <c r="W32" s="56">
        <f t="shared" si="3"/>
        <v>1</v>
      </c>
      <c r="X32" s="49">
        <f>LOOKUP(W32,'Cup Points'!E$3:E$37,'Cup Points'!F$3:F$37)</f>
        <v>100</v>
      </c>
      <c r="Y32" s="7"/>
      <c r="Z32" s="57">
        <f t="shared" si="7"/>
        <v>300</v>
      </c>
      <c r="AA32" s="58">
        <f t="shared" si="4"/>
        <v>1</v>
      </c>
    </row>
    <row r="33" spans="1:27" x14ac:dyDescent="0.25">
      <c r="A33" s="18"/>
      <c r="B33" s="59"/>
      <c r="C33" s="59"/>
      <c r="D33" s="34"/>
      <c r="E33" s="7"/>
      <c r="F33" s="15">
        <v>0</v>
      </c>
      <c r="G33" s="16">
        <v>0</v>
      </c>
      <c r="H33" s="121">
        <f t="shared" si="5"/>
        <v>0</v>
      </c>
      <c r="I33" s="49">
        <f t="shared" si="0"/>
        <v>1</v>
      </c>
      <c r="J33" s="50">
        <f>LOOKUP(I33,'Cup Points'!E$3:E$37,'Cup Points'!F$3:F$37)</f>
        <v>100</v>
      </c>
      <c r="K33" s="110">
        <v>0</v>
      </c>
      <c r="L33" s="119">
        <v>0</v>
      </c>
      <c r="M33" s="7"/>
      <c r="N33" s="79">
        <v>0</v>
      </c>
      <c r="O33" s="17">
        <v>0</v>
      </c>
      <c r="P33" s="49">
        <f t="shared" si="6"/>
        <v>0</v>
      </c>
      <c r="Q33" s="51">
        <f t="shared" si="1"/>
        <v>1</v>
      </c>
      <c r="R33" s="54">
        <f>LOOKUP(Q33,'Cup Points'!E$3:E$37,'Cup Points'!F$3:F$37)</f>
        <v>100</v>
      </c>
      <c r="S33" s="110">
        <v>0</v>
      </c>
      <c r="T33" s="119">
        <v>0</v>
      </c>
      <c r="U33" s="7"/>
      <c r="V33" s="113">
        <f t="shared" si="2"/>
        <v>0</v>
      </c>
      <c r="W33" s="56">
        <f t="shared" si="3"/>
        <v>1</v>
      </c>
      <c r="X33" s="49">
        <f>LOOKUP(W33,'Cup Points'!E$3:E$37,'Cup Points'!F$3:F$37)</f>
        <v>100</v>
      </c>
      <c r="Y33" s="7"/>
      <c r="Z33" s="57">
        <f t="shared" si="7"/>
        <v>300</v>
      </c>
      <c r="AA33" s="58">
        <f t="shared" si="4"/>
        <v>1</v>
      </c>
    </row>
    <row r="34" spans="1:27" ht="39.75" customHeight="1" x14ac:dyDescent="0.25">
      <c r="A34" s="18"/>
      <c r="B34" s="20"/>
      <c r="C34" s="20"/>
      <c r="D34" s="20"/>
      <c r="E34" s="21"/>
      <c r="F34" s="23"/>
      <c r="G34" s="22" t="s">
        <v>13</v>
      </c>
      <c r="H34" s="114" t="s">
        <v>14</v>
      </c>
      <c r="I34" s="23"/>
      <c r="J34" s="23"/>
      <c r="K34" s="117" t="s">
        <v>18</v>
      </c>
      <c r="L34" s="114" t="s">
        <v>104</v>
      </c>
      <c r="M34" s="24"/>
      <c r="N34" s="23"/>
      <c r="O34" s="114" t="s">
        <v>13</v>
      </c>
      <c r="P34" s="22" t="s">
        <v>14</v>
      </c>
      <c r="Q34" s="23"/>
      <c r="R34" s="23"/>
      <c r="S34" s="117" t="s">
        <v>18</v>
      </c>
      <c r="T34" s="114" t="s">
        <v>104</v>
      </c>
      <c r="U34" s="24"/>
      <c r="V34" s="114" t="s">
        <v>14</v>
      </c>
      <c r="W34" s="22"/>
      <c r="X34" s="44"/>
      <c r="Y34" s="46"/>
      <c r="Z34" s="22" t="s">
        <v>15</v>
      </c>
      <c r="AA34" s="20"/>
    </row>
    <row r="35" spans="1:27" x14ac:dyDescent="0.25">
      <c r="A35" s="18"/>
      <c r="B35" s="18">
        <f>COUNT(B3:B33)</f>
        <v>30</v>
      </c>
      <c r="C35" s="18"/>
      <c r="D35" s="18"/>
      <c r="E35" s="18"/>
      <c r="F35" s="18"/>
      <c r="G35" s="35">
        <f>SUM(G3:G33)</f>
        <v>0</v>
      </c>
      <c r="H35" s="35">
        <f>MAX(H3:H33)</f>
        <v>0</v>
      </c>
      <c r="I35" s="18"/>
      <c r="J35" s="18"/>
      <c r="K35" s="35">
        <f>MAX(K3:K33)</f>
        <v>0</v>
      </c>
      <c r="L35" s="35">
        <f>MAX(L3:L33)</f>
        <v>0</v>
      </c>
      <c r="M35" s="18"/>
      <c r="N35" s="18"/>
      <c r="O35" s="35">
        <f>SUM(O3:O33)</f>
        <v>0</v>
      </c>
      <c r="P35" s="18">
        <f>MAX(P3:P33)</f>
        <v>0</v>
      </c>
      <c r="Q35" s="18"/>
      <c r="R35" s="18"/>
      <c r="S35" s="35">
        <f>MAX(S3:S33)</f>
        <v>0</v>
      </c>
      <c r="T35" s="35">
        <f>MAX(T3:T33)</f>
        <v>0</v>
      </c>
      <c r="U35" s="18"/>
      <c r="V35" s="35">
        <f>MAX(V3:V33)</f>
        <v>0</v>
      </c>
      <c r="W35" s="18"/>
      <c r="X35" s="45"/>
      <c r="Y35" s="47"/>
      <c r="Z35" s="18">
        <f>MAX(Z3:Z33)</f>
        <v>300</v>
      </c>
      <c r="AA35" s="18"/>
    </row>
  </sheetData>
  <sheetProtection sheet="1" objects="1" scenarios="1"/>
  <mergeCells count="4">
    <mergeCell ref="C1:D1"/>
    <mergeCell ref="F1:L1"/>
    <mergeCell ref="N1:T1"/>
    <mergeCell ref="V1:AA1"/>
  </mergeCells>
  <pageMargins left="0.25" right="0.25" top="0.75" bottom="0.75" header="0.3" footer="0.3"/>
  <pageSetup scale="6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1"/>
  <sheetViews>
    <sheetView zoomScaleNormal="100" workbookViewId="0">
      <selection activeCell="C8" sqref="C8"/>
    </sheetView>
  </sheetViews>
  <sheetFormatPr defaultRowHeight="15" x14ac:dyDescent="0.25"/>
  <cols>
    <col min="1" max="1" width="6.42578125" style="4" customWidth="1"/>
    <col min="2" max="2" width="18.85546875" style="4" customWidth="1"/>
    <col min="3" max="3" width="17.85546875" style="4" customWidth="1"/>
    <col min="4" max="4" width="3.28515625" style="4" customWidth="1"/>
    <col min="5" max="5" width="6.7109375" style="4" customWidth="1"/>
    <col min="6" max="7" width="7.42578125" style="4" customWidth="1"/>
    <col min="8" max="8" width="6.7109375" style="4" customWidth="1"/>
    <col min="9" max="9" width="7.5703125" style="4" customWidth="1"/>
    <col min="10" max="10" width="6.5703125" style="4" customWidth="1"/>
    <col min="11" max="11" width="7.5703125" style="4" customWidth="1"/>
    <col min="12" max="12" width="3.5703125" style="4" customWidth="1"/>
    <col min="13" max="13" width="7.42578125" style="4" customWidth="1"/>
    <col min="14" max="14" width="7.5703125" style="4" customWidth="1"/>
    <col min="15" max="15" width="8" style="4" customWidth="1"/>
    <col min="16" max="16" width="7.140625" style="4" customWidth="1"/>
    <col min="17" max="17" width="8" style="4" customWidth="1"/>
    <col min="18" max="18" width="7" style="4" customWidth="1"/>
    <col min="19" max="19" width="6.85546875" style="4" customWidth="1"/>
    <col min="20" max="20" width="3.140625" style="4" customWidth="1"/>
    <col min="21" max="21" width="9.28515625" style="4" customWidth="1"/>
    <col min="22" max="22" width="8" style="4" customWidth="1"/>
    <col min="23" max="23" width="8.42578125" style="4" customWidth="1"/>
    <col min="24" max="24" width="3.28515625" style="4" customWidth="1"/>
    <col min="25" max="25" width="10" style="4" customWidth="1"/>
    <col min="26" max="16384" width="9.140625" style="4"/>
  </cols>
  <sheetData>
    <row r="1" spans="1:28" ht="18.75" x14ac:dyDescent="0.3">
      <c r="A1" s="3"/>
      <c r="B1" s="3"/>
      <c r="C1" s="3"/>
      <c r="D1" s="38"/>
      <c r="E1" s="182" t="s">
        <v>88</v>
      </c>
      <c r="F1" s="182"/>
      <c r="G1" s="182"/>
      <c r="H1" s="182"/>
      <c r="I1" s="182"/>
      <c r="J1" s="190"/>
      <c r="K1" s="190"/>
      <c r="L1" s="38"/>
      <c r="M1" s="182" t="s">
        <v>89</v>
      </c>
      <c r="N1" s="182"/>
      <c r="O1" s="182"/>
      <c r="P1" s="182"/>
      <c r="Q1" s="182"/>
      <c r="R1" s="190"/>
      <c r="S1" s="190"/>
      <c r="T1" s="38"/>
      <c r="U1" s="191" t="s">
        <v>90</v>
      </c>
      <c r="V1" s="191"/>
      <c r="W1" s="191"/>
      <c r="X1" s="192"/>
      <c r="Y1" s="192"/>
      <c r="Z1" s="193"/>
    </row>
    <row r="2" spans="1:28" ht="63" x14ac:dyDescent="0.25">
      <c r="A2" s="5" t="s">
        <v>4</v>
      </c>
      <c r="B2" s="5" t="s">
        <v>41</v>
      </c>
      <c r="C2" s="6" t="s">
        <v>42</v>
      </c>
      <c r="D2" s="7"/>
      <c r="E2" s="9" t="s">
        <v>52</v>
      </c>
      <c r="F2" s="10" t="s">
        <v>46</v>
      </c>
      <c r="G2" s="11" t="s">
        <v>53</v>
      </c>
      <c r="H2" s="8" t="s">
        <v>54</v>
      </c>
      <c r="I2" s="12" t="s">
        <v>44</v>
      </c>
      <c r="J2" s="64" t="s">
        <v>113</v>
      </c>
      <c r="K2" s="65" t="s">
        <v>39</v>
      </c>
      <c r="L2" s="68"/>
      <c r="M2" s="77" t="s">
        <v>55</v>
      </c>
      <c r="N2" s="10" t="s">
        <v>49</v>
      </c>
      <c r="O2" s="11" t="s">
        <v>43</v>
      </c>
      <c r="P2" s="8" t="s">
        <v>50</v>
      </c>
      <c r="Q2" s="12" t="s">
        <v>56</v>
      </c>
      <c r="R2" s="64" t="s">
        <v>114</v>
      </c>
      <c r="S2" s="65" t="s">
        <v>40</v>
      </c>
      <c r="T2" s="68"/>
      <c r="U2" s="75" t="s">
        <v>57</v>
      </c>
      <c r="V2" s="75" t="s">
        <v>58</v>
      </c>
      <c r="W2" s="74" t="s">
        <v>59</v>
      </c>
      <c r="X2" s="73"/>
      <c r="Y2" s="14" t="s">
        <v>12</v>
      </c>
      <c r="Z2" s="14" t="s">
        <v>20</v>
      </c>
      <c r="AA2" s="129" t="s">
        <v>112</v>
      </c>
      <c r="AB2" s="14" t="s">
        <v>116</v>
      </c>
    </row>
    <row r="3" spans="1:28" ht="15.75" x14ac:dyDescent="0.25">
      <c r="A3" s="124">
        <v>102</v>
      </c>
      <c r="B3" s="124"/>
      <c r="C3" s="123"/>
      <c r="D3" s="7"/>
      <c r="E3" s="15">
        <v>0</v>
      </c>
      <c r="F3" s="16">
        <v>0</v>
      </c>
      <c r="G3" s="49">
        <f>PRODUCT(E3,10)+F3</f>
        <v>0</v>
      </c>
      <c r="H3" s="49">
        <f t="shared" ref="H3:H31" si="0">RANK(G3,$G$3:$G$33)</f>
        <v>1</v>
      </c>
      <c r="I3" s="50">
        <f>LOOKUP(H3,'Cup Points'!I$3:I$75,'Cup Points'!J$3:J$75)</f>
        <v>100</v>
      </c>
      <c r="J3" s="66">
        <v>0</v>
      </c>
      <c r="K3" s="67">
        <v>0</v>
      </c>
      <c r="L3" s="7"/>
      <c r="M3" s="78">
        <v>0</v>
      </c>
      <c r="N3" s="17">
        <v>0</v>
      </c>
      <c r="O3" s="51">
        <f>PRODUCT(M3,10)+N3</f>
        <v>0</v>
      </c>
      <c r="P3" s="51">
        <f t="shared" ref="P3:P31" si="1">RANK(O3,$O$3:$O$33)</f>
        <v>1</v>
      </c>
      <c r="Q3" s="54">
        <f>LOOKUP(P3,'Cup Points'!I$3:I$149,'Cup Points'!J$3:J$149)</f>
        <v>100</v>
      </c>
      <c r="R3" s="66">
        <v>0</v>
      </c>
      <c r="S3" s="67">
        <v>0</v>
      </c>
      <c r="T3" s="7"/>
      <c r="U3" s="113">
        <f t="shared" ref="U3:U30" si="2">G3+O3</f>
        <v>0</v>
      </c>
      <c r="V3" s="132">
        <f t="shared" ref="V3:V31" si="3">RANK(U3,$U$3:$U$33)</f>
        <v>1</v>
      </c>
      <c r="W3" s="49">
        <f>LOOKUP(V3,'Cup Points'!I$3:I$149,'Cup Points'!J$3:J$149)</f>
        <v>100</v>
      </c>
      <c r="X3" s="7"/>
      <c r="Y3" s="57">
        <f>I3+Q3+W3</f>
        <v>300</v>
      </c>
      <c r="Z3" s="58">
        <f t="shared" ref="Z3:Z31" si="4">RANK(Y3,$Y$3:$Y$33)</f>
        <v>1</v>
      </c>
      <c r="AA3" s="18"/>
      <c r="AB3" s="35">
        <f>O3-G3</f>
        <v>0</v>
      </c>
    </row>
    <row r="4" spans="1:28" ht="15.75" x14ac:dyDescent="0.25">
      <c r="A4" s="124">
        <v>104</v>
      </c>
      <c r="B4" s="125"/>
      <c r="C4" s="125"/>
      <c r="D4" s="7"/>
      <c r="E4" s="15">
        <v>0</v>
      </c>
      <c r="F4" s="16">
        <v>0</v>
      </c>
      <c r="G4" s="49">
        <f t="shared" ref="G4:G33" si="5">PRODUCT(E4,10)+F4</f>
        <v>0</v>
      </c>
      <c r="H4" s="49">
        <f t="shared" si="0"/>
        <v>1</v>
      </c>
      <c r="I4" s="50">
        <f>LOOKUP(H4,'Cup Points'!I$3:I$75,'Cup Points'!J$3:J$75)</f>
        <v>100</v>
      </c>
      <c r="J4" s="66">
        <v>0</v>
      </c>
      <c r="K4" s="67">
        <v>0</v>
      </c>
      <c r="L4" s="7"/>
      <c r="M4" s="78">
        <v>0</v>
      </c>
      <c r="N4" s="17">
        <v>0</v>
      </c>
      <c r="O4" s="51">
        <f t="shared" ref="O4:O33" si="6">PRODUCT(M4,10)+N4</f>
        <v>0</v>
      </c>
      <c r="P4" s="51">
        <f t="shared" si="1"/>
        <v>1</v>
      </c>
      <c r="Q4" s="54">
        <f>LOOKUP(P4,'Cup Points'!I$3:I$149,'Cup Points'!J$3:J$149)</f>
        <v>100</v>
      </c>
      <c r="R4" s="66">
        <v>0</v>
      </c>
      <c r="S4" s="67">
        <v>0</v>
      </c>
      <c r="T4" s="7"/>
      <c r="U4" s="113">
        <f t="shared" si="2"/>
        <v>0</v>
      </c>
      <c r="V4" s="55">
        <f t="shared" si="3"/>
        <v>1</v>
      </c>
      <c r="W4" s="49">
        <f>LOOKUP(V4,'Cup Points'!I$3:I$149,'Cup Points'!J$3:J$149)</f>
        <v>100</v>
      </c>
      <c r="X4" s="7"/>
      <c r="Y4" s="57">
        <f t="shared" ref="Y4:Y33" si="7">I4+Q4+W4</f>
        <v>300</v>
      </c>
      <c r="Z4" s="58">
        <f t="shared" si="4"/>
        <v>1</v>
      </c>
      <c r="AA4" s="18"/>
      <c r="AB4" s="35">
        <f t="shared" ref="AB4:AB33" si="8">O4-G4</f>
        <v>0</v>
      </c>
    </row>
    <row r="5" spans="1:28" ht="15.75" x14ac:dyDescent="0.25">
      <c r="A5" s="124">
        <v>105</v>
      </c>
      <c r="B5" s="125"/>
      <c r="C5" s="125"/>
      <c r="D5" s="7"/>
      <c r="E5" s="15">
        <v>0</v>
      </c>
      <c r="F5" s="16">
        <v>0</v>
      </c>
      <c r="G5" s="49">
        <f t="shared" si="5"/>
        <v>0</v>
      </c>
      <c r="H5" s="49">
        <f t="shared" si="0"/>
        <v>1</v>
      </c>
      <c r="I5" s="50">
        <f>LOOKUP(H5,'Cup Points'!I$3:I$75,'Cup Points'!J$3:J$75)</f>
        <v>100</v>
      </c>
      <c r="J5" s="66">
        <v>0</v>
      </c>
      <c r="K5" s="67">
        <v>0</v>
      </c>
      <c r="L5" s="7"/>
      <c r="M5" s="78">
        <v>0</v>
      </c>
      <c r="N5" s="17">
        <v>0</v>
      </c>
      <c r="O5" s="51">
        <f t="shared" si="6"/>
        <v>0</v>
      </c>
      <c r="P5" s="51">
        <f t="shared" si="1"/>
        <v>1</v>
      </c>
      <c r="Q5" s="54">
        <f>LOOKUP(P5,'Cup Points'!I$3:I$149,'Cup Points'!J$3:J$149)</f>
        <v>100</v>
      </c>
      <c r="R5" s="66">
        <v>0</v>
      </c>
      <c r="S5" s="67">
        <v>0</v>
      </c>
      <c r="T5" s="7"/>
      <c r="U5" s="113">
        <f t="shared" si="2"/>
        <v>0</v>
      </c>
      <c r="V5" s="55">
        <f t="shared" si="3"/>
        <v>1</v>
      </c>
      <c r="W5" s="49">
        <f>LOOKUP(V5,'Cup Points'!I$3:I$149,'Cup Points'!J$3:J$149)</f>
        <v>100</v>
      </c>
      <c r="X5" s="7"/>
      <c r="Y5" s="57">
        <f t="shared" si="7"/>
        <v>300</v>
      </c>
      <c r="Z5" s="58">
        <f t="shared" si="4"/>
        <v>1</v>
      </c>
      <c r="AA5" s="18"/>
      <c r="AB5" s="35">
        <f t="shared" si="8"/>
        <v>0</v>
      </c>
    </row>
    <row r="6" spans="1:28" ht="15.75" x14ac:dyDescent="0.25">
      <c r="A6" s="124">
        <v>106</v>
      </c>
      <c r="B6" s="125"/>
      <c r="C6" s="125"/>
      <c r="D6" s="7"/>
      <c r="E6" s="15">
        <v>0</v>
      </c>
      <c r="F6" s="16">
        <v>0</v>
      </c>
      <c r="G6" s="49">
        <f t="shared" si="5"/>
        <v>0</v>
      </c>
      <c r="H6" s="49">
        <f t="shared" si="0"/>
        <v>1</v>
      </c>
      <c r="I6" s="50">
        <f>LOOKUP(H6,'Cup Points'!I$3:I$75,'Cup Points'!J$3:J$75)</f>
        <v>100</v>
      </c>
      <c r="J6" s="66">
        <v>0</v>
      </c>
      <c r="K6" s="67">
        <v>0</v>
      </c>
      <c r="L6" s="7"/>
      <c r="M6" s="78">
        <v>0</v>
      </c>
      <c r="N6" s="17">
        <v>0</v>
      </c>
      <c r="O6" s="51">
        <f t="shared" si="6"/>
        <v>0</v>
      </c>
      <c r="P6" s="51">
        <f t="shared" si="1"/>
        <v>1</v>
      </c>
      <c r="Q6" s="54">
        <f>LOOKUP(P6,'Cup Points'!I$3:I$149,'Cup Points'!J$3:J$149)</f>
        <v>100</v>
      </c>
      <c r="R6" s="66">
        <v>0</v>
      </c>
      <c r="S6" s="67">
        <v>0</v>
      </c>
      <c r="T6" s="7"/>
      <c r="U6" s="113">
        <f t="shared" si="2"/>
        <v>0</v>
      </c>
      <c r="V6" s="132">
        <f t="shared" si="3"/>
        <v>1</v>
      </c>
      <c r="W6" s="49">
        <f>LOOKUP(V6,'Cup Points'!I$3:I$149,'Cup Points'!J$3:J$149)</f>
        <v>100</v>
      </c>
      <c r="X6" s="7"/>
      <c r="Y6" s="57">
        <f t="shared" si="7"/>
        <v>300</v>
      </c>
      <c r="Z6" s="58">
        <f t="shared" si="4"/>
        <v>1</v>
      </c>
      <c r="AA6" s="18"/>
      <c r="AB6" s="35">
        <f t="shared" si="8"/>
        <v>0</v>
      </c>
    </row>
    <row r="7" spans="1:28" ht="15.75" x14ac:dyDescent="0.25">
      <c r="A7" s="124">
        <v>114</v>
      </c>
      <c r="B7" s="124"/>
      <c r="C7" s="123"/>
      <c r="D7" s="7"/>
      <c r="E7" s="15">
        <v>0</v>
      </c>
      <c r="F7" s="16">
        <v>0</v>
      </c>
      <c r="G7" s="49">
        <f t="shared" si="5"/>
        <v>0</v>
      </c>
      <c r="H7" s="49">
        <f t="shared" si="0"/>
        <v>1</v>
      </c>
      <c r="I7" s="50">
        <f>LOOKUP(H7,'Cup Points'!I$3:I$75,'Cup Points'!J$3:J$75)</f>
        <v>100</v>
      </c>
      <c r="J7" s="66">
        <v>0</v>
      </c>
      <c r="K7" s="67">
        <v>0</v>
      </c>
      <c r="L7" s="7"/>
      <c r="M7" s="78">
        <v>0</v>
      </c>
      <c r="N7" s="17">
        <v>0</v>
      </c>
      <c r="O7" s="51">
        <f t="shared" si="6"/>
        <v>0</v>
      </c>
      <c r="P7" s="51">
        <f t="shared" si="1"/>
        <v>1</v>
      </c>
      <c r="Q7" s="54">
        <f>LOOKUP(P7,'Cup Points'!I$3:I$149,'Cup Points'!J$3:J$149)</f>
        <v>100</v>
      </c>
      <c r="R7" s="66">
        <v>0</v>
      </c>
      <c r="S7" s="67">
        <v>0</v>
      </c>
      <c r="T7" s="7"/>
      <c r="U7" s="113">
        <f t="shared" si="2"/>
        <v>0</v>
      </c>
      <c r="V7" s="55">
        <f t="shared" si="3"/>
        <v>1</v>
      </c>
      <c r="W7" s="49">
        <f>LOOKUP(V7,'Cup Points'!I$3:I$149,'Cup Points'!J$3:J$149)</f>
        <v>100</v>
      </c>
      <c r="X7" s="7"/>
      <c r="Y7" s="57">
        <f t="shared" si="7"/>
        <v>300</v>
      </c>
      <c r="Z7" s="58">
        <f t="shared" si="4"/>
        <v>1</v>
      </c>
      <c r="AA7" s="18"/>
      <c r="AB7" s="35">
        <f t="shared" si="8"/>
        <v>0</v>
      </c>
    </row>
    <row r="8" spans="1:28" ht="15.75" x14ac:dyDescent="0.25">
      <c r="A8" s="124">
        <v>118</v>
      </c>
      <c r="B8" s="124"/>
      <c r="C8" s="124"/>
      <c r="D8" s="7"/>
      <c r="E8" s="15">
        <v>0</v>
      </c>
      <c r="F8" s="16">
        <v>0</v>
      </c>
      <c r="G8" s="49">
        <f t="shared" si="5"/>
        <v>0</v>
      </c>
      <c r="H8" s="49">
        <f t="shared" si="0"/>
        <v>1</v>
      </c>
      <c r="I8" s="50">
        <f>LOOKUP(H8,'Cup Points'!I$3:I$75,'Cup Points'!J$3:J$75)</f>
        <v>100</v>
      </c>
      <c r="J8" s="66">
        <v>0</v>
      </c>
      <c r="K8" s="67">
        <v>0</v>
      </c>
      <c r="L8" s="7"/>
      <c r="M8" s="78">
        <v>0</v>
      </c>
      <c r="N8" s="17">
        <v>0</v>
      </c>
      <c r="O8" s="51">
        <f t="shared" si="6"/>
        <v>0</v>
      </c>
      <c r="P8" s="51">
        <f t="shared" si="1"/>
        <v>1</v>
      </c>
      <c r="Q8" s="54">
        <f>LOOKUP(P8,'Cup Points'!I$3:I$149,'Cup Points'!J$3:J$149)</f>
        <v>100</v>
      </c>
      <c r="R8" s="66">
        <v>0</v>
      </c>
      <c r="S8" s="67">
        <v>0</v>
      </c>
      <c r="T8" s="7"/>
      <c r="U8" s="113">
        <f t="shared" si="2"/>
        <v>0</v>
      </c>
      <c r="V8" s="55">
        <f t="shared" si="3"/>
        <v>1</v>
      </c>
      <c r="W8" s="49">
        <f>LOOKUP(V8,'Cup Points'!I$3:I$149,'Cup Points'!J$3:J$149)</f>
        <v>100</v>
      </c>
      <c r="X8" s="7"/>
      <c r="Y8" s="57">
        <f t="shared" si="7"/>
        <v>300</v>
      </c>
      <c r="Z8" s="58">
        <f t="shared" si="4"/>
        <v>1</v>
      </c>
      <c r="AA8" s="18"/>
      <c r="AB8" s="35">
        <f t="shared" si="8"/>
        <v>0</v>
      </c>
    </row>
    <row r="9" spans="1:28" ht="15.75" x14ac:dyDescent="0.25">
      <c r="A9" s="124">
        <v>125</v>
      </c>
      <c r="B9" s="124"/>
      <c r="C9" s="123"/>
      <c r="D9" s="7"/>
      <c r="E9" s="15">
        <v>0</v>
      </c>
      <c r="F9" s="16">
        <v>0</v>
      </c>
      <c r="G9" s="49">
        <f t="shared" si="5"/>
        <v>0</v>
      </c>
      <c r="H9" s="49">
        <f t="shared" si="0"/>
        <v>1</v>
      </c>
      <c r="I9" s="50">
        <f>LOOKUP(H9,'Cup Points'!I$3:I$75,'Cup Points'!J$3:J$75)</f>
        <v>100</v>
      </c>
      <c r="J9" s="66"/>
      <c r="K9" s="67">
        <v>0</v>
      </c>
      <c r="L9" s="7"/>
      <c r="M9" s="78">
        <v>0</v>
      </c>
      <c r="N9" s="17">
        <v>0</v>
      </c>
      <c r="O9" s="51">
        <f t="shared" si="6"/>
        <v>0</v>
      </c>
      <c r="P9" s="51">
        <f t="shared" si="1"/>
        <v>1</v>
      </c>
      <c r="Q9" s="54">
        <f>LOOKUP(P9,'Cup Points'!I$3:I$149,'Cup Points'!J$3:J$149)</f>
        <v>100</v>
      </c>
      <c r="R9" s="66">
        <v>0</v>
      </c>
      <c r="S9" s="67">
        <v>0</v>
      </c>
      <c r="T9" s="7"/>
      <c r="U9" s="113">
        <f t="shared" si="2"/>
        <v>0</v>
      </c>
      <c r="V9" s="132">
        <f t="shared" si="3"/>
        <v>1</v>
      </c>
      <c r="W9" s="49">
        <f>LOOKUP(V9,'Cup Points'!I$3:I$149,'Cup Points'!J$3:J$149)</f>
        <v>100</v>
      </c>
      <c r="X9" s="7"/>
      <c r="Y9" s="57">
        <f t="shared" si="7"/>
        <v>300</v>
      </c>
      <c r="Z9" s="58">
        <f t="shared" si="4"/>
        <v>1</v>
      </c>
      <c r="AA9" s="18">
        <v>28.02</v>
      </c>
      <c r="AB9" s="35">
        <f t="shared" si="8"/>
        <v>0</v>
      </c>
    </row>
    <row r="10" spans="1:28" ht="15.75" x14ac:dyDescent="0.25">
      <c r="A10" s="124">
        <v>128</v>
      </c>
      <c r="B10" s="124"/>
      <c r="C10" s="123"/>
      <c r="D10" s="7"/>
      <c r="E10" s="15">
        <v>0</v>
      </c>
      <c r="F10" s="16">
        <v>0</v>
      </c>
      <c r="G10" s="49">
        <f t="shared" si="5"/>
        <v>0</v>
      </c>
      <c r="H10" s="49">
        <f t="shared" si="0"/>
        <v>1</v>
      </c>
      <c r="I10" s="50">
        <f>LOOKUP(H10,'Cup Points'!I$3:I$75,'Cup Points'!J$3:J$75)</f>
        <v>100</v>
      </c>
      <c r="J10" s="66">
        <v>0</v>
      </c>
      <c r="K10" s="67">
        <v>0</v>
      </c>
      <c r="L10" s="7"/>
      <c r="M10" s="78">
        <v>0</v>
      </c>
      <c r="N10" s="17">
        <v>0</v>
      </c>
      <c r="O10" s="51">
        <f t="shared" si="6"/>
        <v>0</v>
      </c>
      <c r="P10" s="51">
        <f t="shared" si="1"/>
        <v>1</v>
      </c>
      <c r="Q10" s="54">
        <f>LOOKUP(P10,'Cup Points'!I$3:I$149,'Cup Points'!J$3:J$149)</f>
        <v>100</v>
      </c>
      <c r="R10" s="66">
        <v>0</v>
      </c>
      <c r="S10" s="67">
        <v>0</v>
      </c>
      <c r="T10" s="7"/>
      <c r="U10" s="113">
        <f t="shared" si="2"/>
        <v>0</v>
      </c>
      <c r="V10" s="132">
        <f t="shared" si="3"/>
        <v>1</v>
      </c>
      <c r="W10" s="49">
        <f>LOOKUP(V10,'Cup Points'!I$3:I$149,'Cup Points'!J$3:J$149)</f>
        <v>100</v>
      </c>
      <c r="X10" s="7"/>
      <c r="Y10" s="57">
        <f t="shared" si="7"/>
        <v>300</v>
      </c>
      <c r="Z10" s="58">
        <f t="shared" si="4"/>
        <v>1</v>
      </c>
      <c r="AA10" s="18"/>
      <c r="AB10" s="35">
        <f t="shared" si="8"/>
        <v>0</v>
      </c>
    </row>
    <row r="11" spans="1:28" ht="15.75" x14ac:dyDescent="0.25">
      <c r="A11" s="124">
        <v>129</v>
      </c>
      <c r="B11" s="124"/>
      <c r="C11" s="123"/>
      <c r="D11" s="7"/>
      <c r="E11" s="15">
        <v>0</v>
      </c>
      <c r="F11" s="16">
        <v>0</v>
      </c>
      <c r="G11" s="49">
        <f t="shared" si="5"/>
        <v>0</v>
      </c>
      <c r="H11" s="49">
        <f t="shared" si="0"/>
        <v>1</v>
      </c>
      <c r="I11" s="50">
        <f>LOOKUP(H11,'Cup Points'!I$3:I$75,'Cup Points'!J$3:J$75)</f>
        <v>100</v>
      </c>
      <c r="J11" s="66">
        <v>0</v>
      </c>
      <c r="K11" s="67">
        <v>0</v>
      </c>
      <c r="L11" s="7"/>
      <c r="M11" s="78">
        <v>0</v>
      </c>
      <c r="N11" s="17">
        <v>0</v>
      </c>
      <c r="O11" s="51">
        <f t="shared" si="6"/>
        <v>0</v>
      </c>
      <c r="P11" s="51">
        <f t="shared" si="1"/>
        <v>1</v>
      </c>
      <c r="Q11" s="54">
        <f>LOOKUP(P11,'Cup Points'!I$3:I$149,'Cup Points'!J$3:J$149)</f>
        <v>100</v>
      </c>
      <c r="R11" s="66">
        <v>0</v>
      </c>
      <c r="S11" s="67">
        <v>0</v>
      </c>
      <c r="T11" s="7"/>
      <c r="U11" s="113">
        <f t="shared" si="2"/>
        <v>0</v>
      </c>
      <c r="V11" s="55">
        <f t="shared" si="3"/>
        <v>1</v>
      </c>
      <c r="W11" s="49">
        <f>LOOKUP(V11,'Cup Points'!I$3:I$149,'Cup Points'!J$3:J$149)</f>
        <v>100</v>
      </c>
      <c r="X11" s="7"/>
      <c r="Y11" s="57">
        <f t="shared" si="7"/>
        <v>300</v>
      </c>
      <c r="Z11" s="58">
        <f t="shared" si="4"/>
        <v>1</v>
      </c>
      <c r="AA11" s="18"/>
      <c r="AB11" s="35">
        <f t="shared" si="8"/>
        <v>0</v>
      </c>
    </row>
    <row r="12" spans="1:28" ht="15.75" x14ac:dyDescent="0.25">
      <c r="A12" s="124">
        <v>132</v>
      </c>
      <c r="B12" s="124"/>
      <c r="C12" s="125"/>
      <c r="D12" s="7"/>
      <c r="E12" s="15">
        <v>0</v>
      </c>
      <c r="F12" s="16">
        <v>0</v>
      </c>
      <c r="G12" s="49">
        <f t="shared" si="5"/>
        <v>0</v>
      </c>
      <c r="H12" s="49">
        <f t="shared" si="0"/>
        <v>1</v>
      </c>
      <c r="I12" s="50">
        <f>LOOKUP(H12,'Cup Points'!I$3:I$75,'Cup Points'!J$3:J$75)</f>
        <v>100</v>
      </c>
      <c r="J12" s="66">
        <v>0</v>
      </c>
      <c r="K12" s="67">
        <v>0</v>
      </c>
      <c r="L12" s="7"/>
      <c r="M12" s="78">
        <v>0</v>
      </c>
      <c r="N12" s="17">
        <v>0</v>
      </c>
      <c r="O12" s="51">
        <f t="shared" si="6"/>
        <v>0</v>
      </c>
      <c r="P12" s="51">
        <f t="shared" si="1"/>
        <v>1</v>
      </c>
      <c r="Q12" s="54">
        <f>LOOKUP(P12,'Cup Points'!I$3:I$149,'Cup Points'!J$3:J$149)</f>
        <v>100</v>
      </c>
      <c r="R12" s="66">
        <v>0</v>
      </c>
      <c r="S12" s="67">
        <v>0</v>
      </c>
      <c r="T12" s="7"/>
      <c r="U12" s="113">
        <f t="shared" si="2"/>
        <v>0</v>
      </c>
      <c r="V12" s="132">
        <f t="shared" si="3"/>
        <v>1</v>
      </c>
      <c r="W12" s="49">
        <f>LOOKUP(V12,'Cup Points'!I$3:I$149,'Cup Points'!J$3:J$149)</f>
        <v>100</v>
      </c>
      <c r="X12" s="7"/>
      <c r="Y12" s="57">
        <f t="shared" si="7"/>
        <v>300</v>
      </c>
      <c r="Z12" s="58">
        <f t="shared" si="4"/>
        <v>1</v>
      </c>
      <c r="AA12" s="18"/>
      <c r="AB12" s="35">
        <f t="shared" si="8"/>
        <v>0</v>
      </c>
    </row>
    <row r="13" spans="1:28" ht="15.75" x14ac:dyDescent="0.25">
      <c r="A13" s="124">
        <v>133</v>
      </c>
      <c r="B13" s="124"/>
      <c r="C13" s="123"/>
      <c r="D13" s="7"/>
      <c r="E13" s="15">
        <v>0</v>
      </c>
      <c r="F13" s="16">
        <v>0</v>
      </c>
      <c r="G13" s="49">
        <f t="shared" si="5"/>
        <v>0</v>
      </c>
      <c r="H13" s="49">
        <f t="shared" si="0"/>
        <v>1</v>
      </c>
      <c r="I13" s="50">
        <f>LOOKUP(H13,'Cup Points'!I$3:I$75,'Cup Points'!J$3:J$75)</f>
        <v>100</v>
      </c>
      <c r="J13" s="66">
        <v>0</v>
      </c>
      <c r="K13" s="67">
        <v>0</v>
      </c>
      <c r="L13" s="7"/>
      <c r="M13" s="78">
        <v>0</v>
      </c>
      <c r="N13" s="17">
        <v>0</v>
      </c>
      <c r="O13" s="51">
        <f t="shared" si="6"/>
        <v>0</v>
      </c>
      <c r="P13" s="51">
        <f t="shared" si="1"/>
        <v>1</v>
      </c>
      <c r="Q13" s="54">
        <f>LOOKUP(P13,'Cup Points'!I$3:I$149,'Cup Points'!J$3:J$149)</f>
        <v>100</v>
      </c>
      <c r="R13" s="66">
        <v>0</v>
      </c>
      <c r="S13" s="67">
        <v>0</v>
      </c>
      <c r="T13" s="7"/>
      <c r="U13" s="113">
        <f t="shared" si="2"/>
        <v>0</v>
      </c>
      <c r="V13" s="132">
        <f t="shared" si="3"/>
        <v>1</v>
      </c>
      <c r="W13" s="49">
        <f>LOOKUP(V13,'Cup Points'!I$3:I$149,'Cup Points'!J$3:J$149)</f>
        <v>100</v>
      </c>
      <c r="X13" s="7"/>
      <c r="Y13" s="57">
        <f t="shared" si="7"/>
        <v>300</v>
      </c>
      <c r="Z13" s="58">
        <f t="shared" si="4"/>
        <v>1</v>
      </c>
      <c r="AA13" s="18">
        <v>22.22</v>
      </c>
      <c r="AB13" s="35">
        <f t="shared" si="8"/>
        <v>0</v>
      </c>
    </row>
    <row r="14" spans="1:28" ht="15.75" x14ac:dyDescent="0.25">
      <c r="A14" s="124">
        <v>138</v>
      </c>
      <c r="B14" s="127"/>
      <c r="C14" s="126"/>
      <c r="D14" s="7"/>
      <c r="E14" s="15">
        <v>0</v>
      </c>
      <c r="F14" s="16">
        <v>0</v>
      </c>
      <c r="G14" s="49">
        <f t="shared" si="5"/>
        <v>0</v>
      </c>
      <c r="H14" s="49">
        <f t="shared" si="0"/>
        <v>1</v>
      </c>
      <c r="I14" s="50">
        <f>LOOKUP(H14,'Cup Points'!I$3:I$75,'Cup Points'!J$3:J$75)</f>
        <v>100</v>
      </c>
      <c r="J14" s="66">
        <v>0</v>
      </c>
      <c r="K14" s="67">
        <v>0</v>
      </c>
      <c r="L14" s="7"/>
      <c r="M14" s="78">
        <v>0</v>
      </c>
      <c r="N14" s="17">
        <v>0</v>
      </c>
      <c r="O14" s="51">
        <f t="shared" si="6"/>
        <v>0</v>
      </c>
      <c r="P14" s="51">
        <f t="shared" si="1"/>
        <v>1</v>
      </c>
      <c r="Q14" s="54">
        <f>LOOKUP(P14,'Cup Points'!I$3:I$149,'Cup Points'!J$3:J$149)</f>
        <v>100</v>
      </c>
      <c r="R14" s="66">
        <v>0</v>
      </c>
      <c r="S14" s="67">
        <v>0</v>
      </c>
      <c r="T14" s="7"/>
      <c r="U14" s="113">
        <f t="shared" si="2"/>
        <v>0</v>
      </c>
      <c r="V14" s="132">
        <f t="shared" si="3"/>
        <v>1</v>
      </c>
      <c r="W14" s="49">
        <f>LOOKUP(V14,'Cup Points'!I$3:I$149,'Cup Points'!J$3:J$149)</f>
        <v>100</v>
      </c>
      <c r="X14" s="7"/>
      <c r="Y14" s="57">
        <f t="shared" si="7"/>
        <v>300</v>
      </c>
      <c r="Z14" s="58">
        <f t="shared" si="4"/>
        <v>1</v>
      </c>
      <c r="AA14" s="18">
        <v>26.02</v>
      </c>
      <c r="AB14" s="35">
        <f t="shared" si="8"/>
        <v>0</v>
      </c>
    </row>
    <row r="15" spans="1:28" ht="15.75" x14ac:dyDescent="0.25">
      <c r="A15" s="124">
        <v>157</v>
      </c>
      <c r="B15" s="128"/>
      <c r="C15" s="128"/>
      <c r="D15" s="7"/>
      <c r="E15" s="15">
        <v>0</v>
      </c>
      <c r="F15" s="16">
        <v>0</v>
      </c>
      <c r="G15" s="49">
        <f t="shared" si="5"/>
        <v>0</v>
      </c>
      <c r="H15" s="49">
        <f t="shared" si="0"/>
        <v>1</v>
      </c>
      <c r="I15" s="50">
        <f>LOOKUP(H15,'Cup Points'!I$3:I$75,'Cup Points'!J$3:J$75)</f>
        <v>100</v>
      </c>
      <c r="J15" s="66">
        <v>0</v>
      </c>
      <c r="K15" s="67">
        <v>0</v>
      </c>
      <c r="L15" s="7"/>
      <c r="M15" s="78">
        <v>0</v>
      </c>
      <c r="N15" s="17">
        <v>0</v>
      </c>
      <c r="O15" s="51">
        <f t="shared" si="6"/>
        <v>0</v>
      </c>
      <c r="P15" s="51">
        <f t="shared" si="1"/>
        <v>1</v>
      </c>
      <c r="Q15" s="54">
        <f>LOOKUP(P15,'Cup Points'!I$3:I$149,'Cup Points'!J$3:J$149)</f>
        <v>100</v>
      </c>
      <c r="R15" s="66">
        <v>0</v>
      </c>
      <c r="S15" s="67">
        <v>0</v>
      </c>
      <c r="T15" s="7"/>
      <c r="U15" s="113">
        <f t="shared" si="2"/>
        <v>0</v>
      </c>
      <c r="V15" s="132">
        <f t="shared" si="3"/>
        <v>1</v>
      </c>
      <c r="W15" s="49">
        <f>LOOKUP(V15,'Cup Points'!I$3:I$149,'Cup Points'!J$3:J$149)</f>
        <v>100</v>
      </c>
      <c r="X15" s="7"/>
      <c r="Y15" s="57">
        <f t="shared" si="7"/>
        <v>300</v>
      </c>
      <c r="Z15" s="58">
        <f t="shared" si="4"/>
        <v>1</v>
      </c>
      <c r="AA15" s="18">
        <v>27.01</v>
      </c>
      <c r="AB15" s="35">
        <f t="shared" si="8"/>
        <v>0</v>
      </c>
    </row>
    <row r="16" spans="1:28" ht="15.75" x14ac:dyDescent="0.25">
      <c r="A16" s="124">
        <v>158</v>
      </c>
      <c r="B16" s="128"/>
      <c r="C16" s="128"/>
      <c r="D16" s="7"/>
      <c r="E16" s="15">
        <v>0</v>
      </c>
      <c r="F16" s="16">
        <v>0</v>
      </c>
      <c r="G16" s="49">
        <f t="shared" si="5"/>
        <v>0</v>
      </c>
      <c r="H16" s="49">
        <f t="shared" si="0"/>
        <v>1</v>
      </c>
      <c r="I16" s="50">
        <f>LOOKUP(H16,'Cup Points'!I$3:I$75,'Cup Points'!J$3:J$75)</f>
        <v>100</v>
      </c>
      <c r="J16" s="66">
        <v>0</v>
      </c>
      <c r="K16" s="67">
        <v>0</v>
      </c>
      <c r="L16" s="7"/>
      <c r="M16" s="78">
        <v>0</v>
      </c>
      <c r="N16" s="17">
        <v>0</v>
      </c>
      <c r="O16" s="51">
        <f t="shared" si="6"/>
        <v>0</v>
      </c>
      <c r="P16" s="51">
        <f t="shared" si="1"/>
        <v>1</v>
      </c>
      <c r="Q16" s="54">
        <f>LOOKUP(P16,'Cup Points'!I$3:I$149,'Cup Points'!J$3:J$149)</f>
        <v>100</v>
      </c>
      <c r="R16" s="66">
        <v>0</v>
      </c>
      <c r="S16" s="67">
        <v>0</v>
      </c>
      <c r="T16" s="7"/>
      <c r="U16" s="113">
        <f t="shared" si="2"/>
        <v>0</v>
      </c>
      <c r="V16" s="55">
        <f t="shared" si="3"/>
        <v>1</v>
      </c>
      <c r="W16" s="49">
        <f>LOOKUP(V16,'Cup Points'!I$3:I$149,'Cup Points'!J$3:J$149)</f>
        <v>100</v>
      </c>
      <c r="X16" s="7"/>
      <c r="Y16" s="57">
        <f t="shared" si="7"/>
        <v>300</v>
      </c>
      <c r="Z16" s="58">
        <f t="shared" si="4"/>
        <v>1</v>
      </c>
      <c r="AA16" s="18"/>
      <c r="AB16" s="35">
        <f t="shared" si="8"/>
        <v>0</v>
      </c>
    </row>
    <row r="17" spans="1:28" ht="15.75" x14ac:dyDescent="0.25">
      <c r="A17" s="124">
        <v>159</v>
      </c>
      <c r="B17" s="128"/>
      <c r="C17" s="128"/>
      <c r="D17" s="7"/>
      <c r="E17" s="15">
        <v>0</v>
      </c>
      <c r="F17" s="16">
        <v>0</v>
      </c>
      <c r="G17" s="49">
        <f t="shared" si="5"/>
        <v>0</v>
      </c>
      <c r="H17" s="49">
        <f t="shared" si="0"/>
        <v>1</v>
      </c>
      <c r="I17" s="50">
        <f>LOOKUP(H17,'Cup Points'!I$3:I$75,'Cup Points'!J$3:J$75)</f>
        <v>100</v>
      </c>
      <c r="J17" s="66">
        <v>0</v>
      </c>
      <c r="K17" s="67">
        <v>0</v>
      </c>
      <c r="L17" s="7"/>
      <c r="M17" s="78">
        <v>0</v>
      </c>
      <c r="N17" s="17">
        <v>0</v>
      </c>
      <c r="O17" s="51">
        <f t="shared" si="6"/>
        <v>0</v>
      </c>
      <c r="P17" s="51">
        <f t="shared" si="1"/>
        <v>1</v>
      </c>
      <c r="Q17" s="54">
        <f>LOOKUP(P17,'Cup Points'!I$3:I$149,'Cup Points'!J$3:J$149)</f>
        <v>100</v>
      </c>
      <c r="R17" s="66">
        <v>0</v>
      </c>
      <c r="S17" s="67">
        <v>0</v>
      </c>
      <c r="T17" s="7"/>
      <c r="U17" s="113">
        <f t="shared" si="2"/>
        <v>0</v>
      </c>
      <c r="V17" s="55">
        <f t="shared" si="3"/>
        <v>1</v>
      </c>
      <c r="W17" s="49">
        <f>LOOKUP(V17,'Cup Points'!I$3:I$149,'Cup Points'!J$3:J$149)</f>
        <v>100</v>
      </c>
      <c r="X17" s="7"/>
      <c r="Y17" s="57">
        <f t="shared" si="7"/>
        <v>300</v>
      </c>
      <c r="Z17" s="58">
        <f t="shared" si="4"/>
        <v>1</v>
      </c>
      <c r="AA17" s="18"/>
      <c r="AB17" s="35">
        <f t="shared" si="8"/>
        <v>0</v>
      </c>
    </row>
    <row r="18" spans="1:28" ht="15.75" x14ac:dyDescent="0.25">
      <c r="A18" s="124">
        <v>160</v>
      </c>
      <c r="B18" s="128"/>
      <c r="C18" s="128"/>
      <c r="D18" s="7"/>
      <c r="E18" s="15">
        <v>0</v>
      </c>
      <c r="F18" s="16">
        <v>0</v>
      </c>
      <c r="G18" s="49">
        <f t="shared" si="5"/>
        <v>0</v>
      </c>
      <c r="H18" s="49">
        <f t="shared" si="0"/>
        <v>1</v>
      </c>
      <c r="I18" s="50">
        <f>LOOKUP(H18,'Cup Points'!I$3:I$75,'Cup Points'!J$3:J$75)</f>
        <v>100</v>
      </c>
      <c r="J18" s="66">
        <v>0</v>
      </c>
      <c r="K18" s="67">
        <v>0</v>
      </c>
      <c r="L18" s="7"/>
      <c r="M18" s="78">
        <v>0</v>
      </c>
      <c r="N18" s="17">
        <v>0</v>
      </c>
      <c r="O18" s="51">
        <f t="shared" si="6"/>
        <v>0</v>
      </c>
      <c r="P18" s="51">
        <f t="shared" si="1"/>
        <v>1</v>
      </c>
      <c r="Q18" s="54">
        <f>LOOKUP(P18,'Cup Points'!I$3:I$149,'Cup Points'!J$3:J$149)</f>
        <v>100</v>
      </c>
      <c r="R18" s="66">
        <v>0</v>
      </c>
      <c r="S18" s="67">
        <v>0</v>
      </c>
      <c r="T18" s="7"/>
      <c r="U18" s="113">
        <f t="shared" si="2"/>
        <v>0</v>
      </c>
      <c r="V18" s="55">
        <f t="shared" si="3"/>
        <v>1</v>
      </c>
      <c r="W18" s="49">
        <f>LOOKUP(V18,'Cup Points'!I$3:I$149,'Cup Points'!J$3:J$149)</f>
        <v>100</v>
      </c>
      <c r="X18" s="7"/>
      <c r="Y18" s="57">
        <f t="shared" si="7"/>
        <v>300</v>
      </c>
      <c r="Z18" s="58">
        <f t="shared" si="4"/>
        <v>1</v>
      </c>
      <c r="AA18" s="18"/>
      <c r="AB18" s="35">
        <f t="shared" si="8"/>
        <v>0</v>
      </c>
    </row>
    <row r="19" spans="1:28" ht="15.75" x14ac:dyDescent="0.25">
      <c r="A19" s="124">
        <v>161</v>
      </c>
      <c r="B19" s="128"/>
      <c r="C19" s="128"/>
      <c r="D19" s="7"/>
      <c r="E19" s="15">
        <v>0</v>
      </c>
      <c r="F19" s="16">
        <v>0</v>
      </c>
      <c r="G19" s="49">
        <f t="shared" si="5"/>
        <v>0</v>
      </c>
      <c r="H19" s="49">
        <f t="shared" si="0"/>
        <v>1</v>
      </c>
      <c r="I19" s="50">
        <f>LOOKUP(H19,'Cup Points'!I$3:I$75,'Cup Points'!J$3:J$75)</f>
        <v>100</v>
      </c>
      <c r="J19" s="66">
        <v>0</v>
      </c>
      <c r="K19" s="67">
        <v>0</v>
      </c>
      <c r="L19" s="7"/>
      <c r="M19" s="78">
        <v>0</v>
      </c>
      <c r="N19" s="17">
        <v>0</v>
      </c>
      <c r="O19" s="51">
        <f t="shared" si="6"/>
        <v>0</v>
      </c>
      <c r="P19" s="51">
        <f t="shared" si="1"/>
        <v>1</v>
      </c>
      <c r="Q19" s="54">
        <f>LOOKUP(P19,'Cup Points'!I$3:I$149,'Cup Points'!J$3:J$149)</f>
        <v>100</v>
      </c>
      <c r="R19" s="66">
        <v>0</v>
      </c>
      <c r="S19" s="67">
        <v>0</v>
      </c>
      <c r="T19" s="7"/>
      <c r="U19" s="113">
        <f t="shared" si="2"/>
        <v>0</v>
      </c>
      <c r="V19" s="55">
        <f t="shared" si="3"/>
        <v>1</v>
      </c>
      <c r="W19" s="49">
        <f>LOOKUP(V19,'Cup Points'!I$3:I$149,'Cup Points'!J$3:J$149)</f>
        <v>100</v>
      </c>
      <c r="X19" s="7"/>
      <c r="Y19" s="57">
        <f t="shared" si="7"/>
        <v>300</v>
      </c>
      <c r="Z19" s="58">
        <f t="shared" si="4"/>
        <v>1</v>
      </c>
      <c r="AA19" s="18">
        <v>31.44</v>
      </c>
      <c r="AB19" s="35">
        <f t="shared" si="8"/>
        <v>0</v>
      </c>
    </row>
    <row r="20" spans="1:28" ht="15.75" x14ac:dyDescent="0.25">
      <c r="A20" s="124">
        <v>162</v>
      </c>
      <c r="B20" s="128"/>
      <c r="C20" s="128"/>
      <c r="D20" s="7"/>
      <c r="E20" s="15">
        <v>0</v>
      </c>
      <c r="F20" s="16">
        <v>0</v>
      </c>
      <c r="G20" s="49">
        <f t="shared" si="5"/>
        <v>0</v>
      </c>
      <c r="H20" s="49">
        <f t="shared" si="0"/>
        <v>1</v>
      </c>
      <c r="I20" s="50">
        <f>LOOKUP(H20,'Cup Points'!I$3:I$75,'Cup Points'!J$3:J$75)</f>
        <v>100</v>
      </c>
      <c r="J20" s="66">
        <v>0</v>
      </c>
      <c r="K20" s="67">
        <v>0</v>
      </c>
      <c r="L20" s="7"/>
      <c r="M20" s="78">
        <v>0</v>
      </c>
      <c r="N20" s="17">
        <v>0</v>
      </c>
      <c r="O20" s="51">
        <f t="shared" si="6"/>
        <v>0</v>
      </c>
      <c r="P20" s="51">
        <f t="shared" si="1"/>
        <v>1</v>
      </c>
      <c r="Q20" s="54">
        <f>LOOKUP(P20,'Cup Points'!I$3:I$149,'Cup Points'!J$3:J$149)</f>
        <v>100</v>
      </c>
      <c r="R20" s="66">
        <v>0</v>
      </c>
      <c r="S20" s="67">
        <v>0</v>
      </c>
      <c r="T20" s="7"/>
      <c r="U20" s="113">
        <f t="shared" si="2"/>
        <v>0</v>
      </c>
      <c r="V20" s="132">
        <f t="shared" si="3"/>
        <v>1</v>
      </c>
      <c r="W20" s="49">
        <f>LOOKUP(V20,'Cup Points'!I$3:I$149,'Cup Points'!J$3:J$149)</f>
        <v>100</v>
      </c>
      <c r="X20" s="7"/>
      <c r="Y20" s="57">
        <f t="shared" si="7"/>
        <v>300</v>
      </c>
      <c r="Z20" s="58">
        <f t="shared" si="4"/>
        <v>1</v>
      </c>
      <c r="AA20" s="18"/>
      <c r="AB20" s="35">
        <f t="shared" si="8"/>
        <v>0</v>
      </c>
    </row>
    <row r="21" spans="1:28" ht="15.75" x14ac:dyDescent="0.25">
      <c r="A21" s="124">
        <v>163</v>
      </c>
      <c r="B21" s="128"/>
      <c r="C21" s="128"/>
      <c r="D21" s="7"/>
      <c r="E21" s="15">
        <v>0</v>
      </c>
      <c r="F21" s="16">
        <v>0</v>
      </c>
      <c r="G21" s="49">
        <f t="shared" si="5"/>
        <v>0</v>
      </c>
      <c r="H21" s="49">
        <f t="shared" si="0"/>
        <v>1</v>
      </c>
      <c r="I21" s="50">
        <f>LOOKUP(H21,'Cup Points'!I$3:I$75,'Cup Points'!J$3:J$75)</f>
        <v>100</v>
      </c>
      <c r="J21" s="66">
        <v>0</v>
      </c>
      <c r="K21" s="67">
        <v>0</v>
      </c>
      <c r="L21" s="7"/>
      <c r="M21" s="78">
        <v>0</v>
      </c>
      <c r="N21" s="17">
        <v>0</v>
      </c>
      <c r="O21" s="51">
        <f t="shared" si="6"/>
        <v>0</v>
      </c>
      <c r="P21" s="51">
        <f t="shared" si="1"/>
        <v>1</v>
      </c>
      <c r="Q21" s="54">
        <f>LOOKUP(P21,'Cup Points'!I$3:I$149,'Cup Points'!J$3:J$149)</f>
        <v>100</v>
      </c>
      <c r="R21" s="66">
        <v>0</v>
      </c>
      <c r="S21" s="67">
        <v>0</v>
      </c>
      <c r="T21" s="7"/>
      <c r="U21" s="113">
        <f t="shared" si="2"/>
        <v>0</v>
      </c>
      <c r="V21" s="55">
        <f t="shared" si="3"/>
        <v>1</v>
      </c>
      <c r="W21" s="49">
        <f>LOOKUP(V21,'Cup Points'!I$3:I$149,'Cup Points'!J$3:J$149)</f>
        <v>100</v>
      </c>
      <c r="X21" s="7"/>
      <c r="Y21" s="57">
        <f t="shared" si="7"/>
        <v>300</v>
      </c>
      <c r="Z21" s="58">
        <f t="shared" si="4"/>
        <v>1</v>
      </c>
      <c r="AA21" s="18">
        <v>29.97</v>
      </c>
      <c r="AB21" s="35">
        <f t="shared" si="8"/>
        <v>0</v>
      </c>
    </row>
    <row r="22" spans="1:28" ht="15.75" x14ac:dyDescent="0.25">
      <c r="A22" s="124">
        <v>164</v>
      </c>
      <c r="B22" s="128"/>
      <c r="C22" s="128"/>
      <c r="D22" s="7"/>
      <c r="E22" s="15">
        <v>0</v>
      </c>
      <c r="F22" s="16">
        <v>0</v>
      </c>
      <c r="G22" s="49">
        <f t="shared" si="5"/>
        <v>0</v>
      </c>
      <c r="H22" s="49">
        <f t="shared" si="0"/>
        <v>1</v>
      </c>
      <c r="I22" s="50">
        <f>LOOKUP(H22,'Cup Points'!I$3:I$75,'Cup Points'!J$3:J$75)</f>
        <v>100</v>
      </c>
      <c r="J22" s="66">
        <v>0</v>
      </c>
      <c r="K22" s="67">
        <v>0</v>
      </c>
      <c r="L22" s="7"/>
      <c r="M22" s="78">
        <v>0</v>
      </c>
      <c r="N22" s="17">
        <v>0</v>
      </c>
      <c r="O22" s="51">
        <f t="shared" si="6"/>
        <v>0</v>
      </c>
      <c r="P22" s="51">
        <f t="shared" si="1"/>
        <v>1</v>
      </c>
      <c r="Q22" s="54">
        <f>LOOKUP(P22,'Cup Points'!I$3:I$149,'Cup Points'!J$3:J$149)</f>
        <v>100</v>
      </c>
      <c r="R22" s="66">
        <v>0</v>
      </c>
      <c r="S22" s="67">
        <v>0</v>
      </c>
      <c r="T22" s="7"/>
      <c r="U22" s="113">
        <f t="shared" si="2"/>
        <v>0</v>
      </c>
      <c r="V22" s="55">
        <f t="shared" si="3"/>
        <v>1</v>
      </c>
      <c r="W22" s="49">
        <f>LOOKUP(V22,'Cup Points'!I$3:I$149,'Cup Points'!J$3:J$149)</f>
        <v>100</v>
      </c>
      <c r="X22" s="7"/>
      <c r="Y22" s="57">
        <f t="shared" si="7"/>
        <v>300</v>
      </c>
      <c r="Z22" s="58">
        <f t="shared" si="4"/>
        <v>1</v>
      </c>
      <c r="AA22" s="18">
        <v>30.18</v>
      </c>
      <c r="AB22" s="35">
        <f t="shared" si="8"/>
        <v>0</v>
      </c>
    </row>
    <row r="23" spans="1:28" ht="15.75" x14ac:dyDescent="0.25">
      <c r="A23" s="124">
        <v>165</v>
      </c>
      <c r="B23" s="128"/>
      <c r="C23" s="128"/>
      <c r="D23" s="7"/>
      <c r="E23" s="15">
        <v>0</v>
      </c>
      <c r="F23" s="16">
        <v>0</v>
      </c>
      <c r="G23" s="49">
        <f t="shared" si="5"/>
        <v>0</v>
      </c>
      <c r="H23" s="49">
        <f t="shared" si="0"/>
        <v>1</v>
      </c>
      <c r="I23" s="50">
        <f>LOOKUP(H23,'Cup Points'!I$3:I$75,'Cup Points'!J$3:J$75)</f>
        <v>100</v>
      </c>
      <c r="J23" s="66">
        <v>0</v>
      </c>
      <c r="K23" s="67">
        <v>0</v>
      </c>
      <c r="L23" s="7"/>
      <c r="M23" s="78">
        <v>0</v>
      </c>
      <c r="N23" s="17">
        <v>0</v>
      </c>
      <c r="O23" s="51">
        <f t="shared" si="6"/>
        <v>0</v>
      </c>
      <c r="P23" s="51">
        <f t="shared" si="1"/>
        <v>1</v>
      </c>
      <c r="Q23" s="54">
        <f>LOOKUP(P23,'Cup Points'!I$3:I$149,'Cup Points'!J$3:J$149)</f>
        <v>100</v>
      </c>
      <c r="R23" s="66">
        <v>0</v>
      </c>
      <c r="S23" s="67">
        <v>0</v>
      </c>
      <c r="T23" s="7"/>
      <c r="U23" s="113">
        <f t="shared" si="2"/>
        <v>0</v>
      </c>
      <c r="V23" s="55">
        <f t="shared" si="3"/>
        <v>1</v>
      </c>
      <c r="W23" s="49">
        <f>LOOKUP(V23,'Cup Points'!I$3:I$149,'Cup Points'!J$3:J$149)</f>
        <v>100</v>
      </c>
      <c r="X23" s="7"/>
      <c r="Y23" s="57">
        <f t="shared" si="7"/>
        <v>300</v>
      </c>
      <c r="Z23" s="58">
        <f t="shared" si="4"/>
        <v>1</v>
      </c>
      <c r="AA23" s="18"/>
      <c r="AB23" s="35">
        <f t="shared" si="8"/>
        <v>0</v>
      </c>
    </row>
    <row r="24" spans="1:28" ht="15.75" x14ac:dyDescent="0.25">
      <c r="A24" s="124">
        <v>166</v>
      </c>
      <c r="B24" s="128"/>
      <c r="C24" s="128"/>
      <c r="D24" s="7"/>
      <c r="E24" s="15">
        <v>0</v>
      </c>
      <c r="F24" s="16">
        <v>0</v>
      </c>
      <c r="G24" s="49">
        <f t="shared" si="5"/>
        <v>0</v>
      </c>
      <c r="H24" s="49">
        <f t="shared" si="0"/>
        <v>1</v>
      </c>
      <c r="I24" s="50">
        <f>LOOKUP(H24,'Cup Points'!I$3:I$75,'Cup Points'!J$3:J$75)</f>
        <v>100</v>
      </c>
      <c r="J24" s="66">
        <v>0</v>
      </c>
      <c r="K24" s="67">
        <v>0</v>
      </c>
      <c r="L24" s="7"/>
      <c r="M24" s="78">
        <v>0</v>
      </c>
      <c r="N24" s="17">
        <v>0</v>
      </c>
      <c r="O24" s="53">
        <f t="shared" si="6"/>
        <v>0</v>
      </c>
      <c r="P24" s="51">
        <f t="shared" si="1"/>
        <v>1</v>
      </c>
      <c r="Q24" s="54">
        <f>LOOKUP(P24,'Cup Points'!I$3:I$149,'Cup Points'!J$3:J$149)</f>
        <v>100</v>
      </c>
      <c r="R24" s="66">
        <v>0</v>
      </c>
      <c r="S24" s="67">
        <v>0</v>
      </c>
      <c r="T24" s="7"/>
      <c r="U24" s="113">
        <f t="shared" si="2"/>
        <v>0</v>
      </c>
      <c r="V24" s="132">
        <f t="shared" si="3"/>
        <v>1</v>
      </c>
      <c r="W24" s="49">
        <f>LOOKUP(V24,'Cup Points'!I$3:I$149,'Cup Points'!J$3:J$149)</f>
        <v>100</v>
      </c>
      <c r="X24" s="7"/>
      <c r="Y24" s="57">
        <f t="shared" si="7"/>
        <v>300</v>
      </c>
      <c r="Z24" s="58">
        <f t="shared" si="4"/>
        <v>1</v>
      </c>
      <c r="AA24" s="18">
        <v>21.63</v>
      </c>
      <c r="AB24" s="35">
        <f t="shared" si="8"/>
        <v>0</v>
      </c>
    </row>
    <row r="25" spans="1:28" ht="15.75" x14ac:dyDescent="0.25">
      <c r="A25" s="124">
        <v>167</v>
      </c>
      <c r="B25" s="128"/>
      <c r="C25" s="128"/>
      <c r="D25" s="7"/>
      <c r="E25" s="15">
        <v>0</v>
      </c>
      <c r="F25" s="16">
        <v>0</v>
      </c>
      <c r="G25" s="49">
        <f t="shared" si="5"/>
        <v>0</v>
      </c>
      <c r="H25" s="49">
        <f t="shared" si="0"/>
        <v>1</v>
      </c>
      <c r="I25" s="50">
        <f>LOOKUP(H25,'Cup Points'!I$3:I$75,'Cup Points'!J$3:J$75)</f>
        <v>100</v>
      </c>
      <c r="J25" s="66">
        <v>0</v>
      </c>
      <c r="K25" s="67">
        <v>0</v>
      </c>
      <c r="L25" s="7"/>
      <c r="M25" s="78">
        <v>0</v>
      </c>
      <c r="N25" s="17">
        <v>0</v>
      </c>
      <c r="O25" s="49">
        <f t="shared" si="6"/>
        <v>0</v>
      </c>
      <c r="P25" s="51">
        <f t="shared" si="1"/>
        <v>1</v>
      </c>
      <c r="Q25" s="54">
        <f>LOOKUP(P25,'Cup Points'!I$3:I$149,'Cup Points'!J$3:J$149)</f>
        <v>100</v>
      </c>
      <c r="R25" s="66">
        <v>0</v>
      </c>
      <c r="S25" s="67">
        <v>0</v>
      </c>
      <c r="T25" s="7"/>
      <c r="U25" s="113">
        <f t="shared" si="2"/>
        <v>0</v>
      </c>
      <c r="V25" s="55">
        <f t="shared" si="3"/>
        <v>1</v>
      </c>
      <c r="W25" s="49">
        <f>LOOKUP(V25,'Cup Points'!I$3:I$149,'Cup Points'!J$3:J$149)</f>
        <v>100</v>
      </c>
      <c r="X25" s="7"/>
      <c r="Y25" s="57">
        <f t="shared" si="7"/>
        <v>300</v>
      </c>
      <c r="Z25" s="58">
        <f t="shared" si="4"/>
        <v>1</v>
      </c>
      <c r="AA25" s="18"/>
      <c r="AB25" s="35">
        <f t="shared" si="8"/>
        <v>0</v>
      </c>
    </row>
    <row r="26" spans="1:28" ht="15.75" x14ac:dyDescent="0.25">
      <c r="A26" s="124">
        <v>168</v>
      </c>
      <c r="B26" s="128"/>
      <c r="C26" s="128"/>
      <c r="D26" s="7"/>
      <c r="E26" s="15">
        <v>0</v>
      </c>
      <c r="F26" s="16">
        <v>0</v>
      </c>
      <c r="G26" s="49">
        <f t="shared" si="5"/>
        <v>0</v>
      </c>
      <c r="H26" s="49">
        <f t="shared" si="0"/>
        <v>1</v>
      </c>
      <c r="I26" s="50">
        <f>LOOKUP(H26,'Cup Points'!I$3:I$75,'Cup Points'!J$3:J$75)</f>
        <v>100</v>
      </c>
      <c r="J26" s="66">
        <v>0</v>
      </c>
      <c r="K26" s="67">
        <v>0</v>
      </c>
      <c r="L26" s="7"/>
      <c r="M26" s="78">
        <v>0</v>
      </c>
      <c r="N26" s="17">
        <v>0</v>
      </c>
      <c r="O26" s="49">
        <f t="shared" si="6"/>
        <v>0</v>
      </c>
      <c r="P26" s="51">
        <f t="shared" si="1"/>
        <v>1</v>
      </c>
      <c r="Q26" s="54">
        <f>LOOKUP(P26,'Cup Points'!I$3:I$149,'Cup Points'!J$3:J$149)</f>
        <v>100</v>
      </c>
      <c r="R26" s="66">
        <v>0</v>
      </c>
      <c r="S26" s="67">
        <v>0</v>
      </c>
      <c r="T26" s="7"/>
      <c r="U26" s="113">
        <f t="shared" si="2"/>
        <v>0</v>
      </c>
      <c r="V26" s="55">
        <f t="shared" si="3"/>
        <v>1</v>
      </c>
      <c r="W26" s="49">
        <f>LOOKUP(V26,'Cup Points'!I$3:I$149,'Cup Points'!J$3:J$149)</f>
        <v>100</v>
      </c>
      <c r="X26" s="7"/>
      <c r="Y26" s="57">
        <f t="shared" si="7"/>
        <v>300</v>
      </c>
      <c r="Z26" s="58">
        <f t="shared" si="4"/>
        <v>1</v>
      </c>
      <c r="AA26" s="18"/>
      <c r="AB26" s="35">
        <f t="shared" si="8"/>
        <v>0</v>
      </c>
    </row>
    <row r="27" spans="1:28" ht="15.75" x14ac:dyDescent="0.25">
      <c r="A27" s="124">
        <v>169</v>
      </c>
      <c r="B27" s="128"/>
      <c r="C27" s="128"/>
      <c r="D27" s="7"/>
      <c r="E27" s="15">
        <v>0</v>
      </c>
      <c r="F27" s="16">
        <v>0</v>
      </c>
      <c r="G27" s="49">
        <f t="shared" si="5"/>
        <v>0</v>
      </c>
      <c r="H27" s="49">
        <f t="shared" si="0"/>
        <v>1</v>
      </c>
      <c r="I27" s="50">
        <f>LOOKUP(H27,'Cup Points'!I$3:I$75,'Cup Points'!J$3:J$75)</f>
        <v>100</v>
      </c>
      <c r="J27" s="66">
        <v>0</v>
      </c>
      <c r="K27" s="67">
        <v>0</v>
      </c>
      <c r="L27" s="7"/>
      <c r="M27" s="78">
        <v>0</v>
      </c>
      <c r="N27" s="17">
        <v>0</v>
      </c>
      <c r="O27" s="49">
        <f t="shared" si="6"/>
        <v>0</v>
      </c>
      <c r="P27" s="51">
        <f t="shared" si="1"/>
        <v>1</v>
      </c>
      <c r="Q27" s="54">
        <f>LOOKUP(P27,'Cup Points'!I$3:I$149,'Cup Points'!J$3:J$149)</f>
        <v>100</v>
      </c>
      <c r="R27" s="66">
        <v>0</v>
      </c>
      <c r="S27" s="67">
        <v>0</v>
      </c>
      <c r="T27" s="7"/>
      <c r="U27" s="113">
        <f t="shared" si="2"/>
        <v>0</v>
      </c>
      <c r="V27" s="55">
        <f t="shared" si="3"/>
        <v>1</v>
      </c>
      <c r="W27" s="49">
        <f>LOOKUP(V27,'Cup Points'!I$3:I$149,'Cup Points'!J$3:J$149)</f>
        <v>100</v>
      </c>
      <c r="X27" s="7"/>
      <c r="Y27" s="57">
        <f t="shared" si="7"/>
        <v>300</v>
      </c>
      <c r="Z27" s="58">
        <f t="shared" si="4"/>
        <v>1</v>
      </c>
      <c r="AA27" s="18">
        <v>26.11</v>
      </c>
      <c r="AB27" s="133">
        <f t="shared" si="8"/>
        <v>0</v>
      </c>
    </row>
    <row r="28" spans="1:28" ht="15.75" x14ac:dyDescent="0.25">
      <c r="A28" s="124">
        <v>170</v>
      </c>
      <c r="B28" s="128"/>
      <c r="C28" s="128"/>
      <c r="D28" s="7"/>
      <c r="E28" s="15">
        <v>0</v>
      </c>
      <c r="F28" s="16">
        <v>0</v>
      </c>
      <c r="G28" s="49">
        <f t="shared" si="5"/>
        <v>0</v>
      </c>
      <c r="H28" s="49">
        <f t="shared" si="0"/>
        <v>1</v>
      </c>
      <c r="I28" s="50">
        <f>LOOKUP(H28,'Cup Points'!I$3:I$75,'Cup Points'!J$3:J$75)</f>
        <v>100</v>
      </c>
      <c r="J28" s="66">
        <v>0</v>
      </c>
      <c r="K28" s="67">
        <v>0</v>
      </c>
      <c r="L28" s="7"/>
      <c r="M28" s="78">
        <v>0</v>
      </c>
      <c r="N28" s="17">
        <v>0</v>
      </c>
      <c r="O28" s="49">
        <f t="shared" si="6"/>
        <v>0</v>
      </c>
      <c r="P28" s="51">
        <f t="shared" si="1"/>
        <v>1</v>
      </c>
      <c r="Q28" s="54">
        <f>LOOKUP(P28,'Cup Points'!I$3:I$149,'Cup Points'!J$3:J$149)</f>
        <v>100</v>
      </c>
      <c r="R28" s="66">
        <v>0</v>
      </c>
      <c r="S28" s="67">
        <v>0</v>
      </c>
      <c r="T28" s="7"/>
      <c r="U28" s="113">
        <f t="shared" si="2"/>
        <v>0</v>
      </c>
      <c r="V28" s="55">
        <f t="shared" si="3"/>
        <v>1</v>
      </c>
      <c r="W28" s="49">
        <f>LOOKUP(V28,'Cup Points'!I$3:I$149,'Cup Points'!J$3:J$149)</f>
        <v>100</v>
      </c>
      <c r="X28" s="7"/>
      <c r="Y28" s="57">
        <f t="shared" si="7"/>
        <v>300</v>
      </c>
      <c r="Z28" s="58">
        <f t="shared" si="4"/>
        <v>1</v>
      </c>
      <c r="AA28" s="18"/>
      <c r="AB28" s="35">
        <f t="shared" si="8"/>
        <v>0</v>
      </c>
    </row>
    <row r="29" spans="1:28" ht="15.75" x14ac:dyDescent="0.25">
      <c r="A29" s="124">
        <v>171</v>
      </c>
      <c r="B29" s="128"/>
      <c r="C29" s="128"/>
      <c r="D29" s="7"/>
      <c r="E29" s="15">
        <v>0</v>
      </c>
      <c r="F29" s="16">
        <v>0</v>
      </c>
      <c r="G29" s="49">
        <f t="shared" si="5"/>
        <v>0</v>
      </c>
      <c r="H29" s="49">
        <f t="shared" si="0"/>
        <v>1</v>
      </c>
      <c r="I29" s="50">
        <f>LOOKUP(H29,'Cup Points'!I$3:I$75,'Cup Points'!J$3:J$75)</f>
        <v>100</v>
      </c>
      <c r="J29" s="66">
        <v>0</v>
      </c>
      <c r="K29" s="67">
        <v>0</v>
      </c>
      <c r="L29" s="7"/>
      <c r="M29" s="78">
        <v>0</v>
      </c>
      <c r="N29" s="17">
        <v>0</v>
      </c>
      <c r="O29" s="49">
        <f t="shared" si="6"/>
        <v>0</v>
      </c>
      <c r="P29" s="51">
        <f t="shared" si="1"/>
        <v>1</v>
      </c>
      <c r="Q29" s="54">
        <f>LOOKUP(P29,'Cup Points'!I$3:I$149,'Cup Points'!J$3:J$149)</f>
        <v>100</v>
      </c>
      <c r="R29" s="66">
        <v>0</v>
      </c>
      <c r="S29" s="67">
        <v>0</v>
      </c>
      <c r="T29" s="7"/>
      <c r="U29" s="113">
        <f t="shared" si="2"/>
        <v>0</v>
      </c>
      <c r="V29" s="55">
        <f t="shared" si="3"/>
        <v>1</v>
      </c>
      <c r="W29" s="49">
        <f>LOOKUP(V29,'Cup Points'!I$3:I$149,'Cup Points'!J$3:J$149)</f>
        <v>100</v>
      </c>
      <c r="X29" s="7"/>
      <c r="Y29" s="57">
        <f t="shared" si="7"/>
        <v>300</v>
      </c>
      <c r="Z29" s="58">
        <f t="shared" si="4"/>
        <v>1</v>
      </c>
      <c r="AA29" s="18"/>
      <c r="AB29" s="35">
        <f t="shared" si="8"/>
        <v>0</v>
      </c>
    </row>
    <row r="30" spans="1:28" ht="15.75" x14ac:dyDescent="0.25">
      <c r="A30" s="124">
        <v>172</v>
      </c>
      <c r="B30" s="128"/>
      <c r="C30" s="128"/>
      <c r="D30" s="7"/>
      <c r="E30" s="15">
        <v>0</v>
      </c>
      <c r="F30" s="16">
        <v>0</v>
      </c>
      <c r="G30" s="49">
        <f t="shared" si="5"/>
        <v>0</v>
      </c>
      <c r="H30" s="49">
        <f t="shared" si="0"/>
        <v>1</v>
      </c>
      <c r="I30" s="50">
        <f>LOOKUP(H30,'Cup Points'!I$3:I$75,'Cup Points'!J$3:J$75)</f>
        <v>100</v>
      </c>
      <c r="J30" s="66">
        <v>0</v>
      </c>
      <c r="K30" s="67"/>
      <c r="L30" s="7"/>
      <c r="M30" s="78">
        <v>0</v>
      </c>
      <c r="N30" s="17">
        <v>0</v>
      </c>
      <c r="O30" s="49">
        <f t="shared" si="6"/>
        <v>0</v>
      </c>
      <c r="P30" s="51">
        <f t="shared" si="1"/>
        <v>1</v>
      </c>
      <c r="Q30" s="54">
        <f>LOOKUP(P30,'Cup Points'!I$3:I$149,'Cup Points'!J$3:J$149)</f>
        <v>100</v>
      </c>
      <c r="R30" s="66">
        <v>0</v>
      </c>
      <c r="S30" s="67">
        <v>0</v>
      </c>
      <c r="T30" s="7"/>
      <c r="U30" s="113">
        <f t="shared" si="2"/>
        <v>0</v>
      </c>
      <c r="V30" s="55">
        <f t="shared" si="3"/>
        <v>1</v>
      </c>
      <c r="W30" s="49">
        <f>LOOKUP(V30,'Cup Points'!I$3:I$149,'Cup Points'!J$3:J$149)</f>
        <v>100</v>
      </c>
      <c r="X30" s="7"/>
      <c r="Y30" s="57">
        <f t="shared" si="7"/>
        <v>300</v>
      </c>
      <c r="Z30" s="58">
        <f t="shared" si="4"/>
        <v>1</v>
      </c>
      <c r="AA30" s="18"/>
      <c r="AB30" s="35">
        <f t="shared" si="8"/>
        <v>0</v>
      </c>
    </row>
    <row r="31" spans="1:28" ht="15.75" x14ac:dyDescent="0.25">
      <c r="A31" s="34">
        <v>173</v>
      </c>
      <c r="B31" s="130"/>
      <c r="C31" s="131"/>
      <c r="D31" s="7"/>
      <c r="E31" s="15">
        <v>0</v>
      </c>
      <c r="F31" s="16">
        <v>0</v>
      </c>
      <c r="G31" s="49">
        <f t="shared" si="5"/>
        <v>0</v>
      </c>
      <c r="H31" s="49">
        <f t="shared" si="0"/>
        <v>1</v>
      </c>
      <c r="I31" s="50">
        <f>LOOKUP(H31,'Cup Points'!I$3:I$75,'Cup Points'!J$3:J$75)</f>
        <v>100</v>
      </c>
      <c r="J31" s="66">
        <v>0</v>
      </c>
      <c r="K31" s="67">
        <v>0</v>
      </c>
      <c r="L31" s="7"/>
      <c r="M31" s="78">
        <v>0</v>
      </c>
      <c r="N31" s="17">
        <v>0</v>
      </c>
      <c r="O31" s="49">
        <f t="shared" si="6"/>
        <v>0</v>
      </c>
      <c r="P31" s="51">
        <f t="shared" si="1"/>
        <v>1</v>
      </c>
      <c r="Q31" s="54">
        <f>LOOKUP(P31,'Cup Points'!I$3:I$149,'Cup Points'!J$3:J$149)</f>
        <v>100</v>
      </c>
      <c r="R31" s="66">
        <v>0</v>
      </c>
      <c r="S31" s="67">
        <v>0</v>
      </c>
      <c r="T31" s="7"/>
      <c r="U31" s="113">
        <f>G31+O31</f>
        <v>0</v>
      </c>
      <c r="V31" s="55">
        <f t="shared" si="3"/>
        <v>1</v>
      </c>
      <c r="W31" s="49">
        <f>LOOKUP(V31,'Cup Points'!I$3:I$149,'Cup Points'!J$3:J$149)</f>
        <v>100</v>
      </c>
      <c r="X31" s="7"/>
      <c r="Y31" s="57">
        <f t="shared" si="7"/>
        <v>300</v>
      </c>
      <c r="Z31" s="58">
        <f t="shared" si="4"/>
        <v>1</v>
      </c>
      <c r="AA31" s="18"/>
      <c r="AB31" s="35">
        <f t="shared" si="8"/>
        <v>0</v>
      </c>
    </row>
    <row r="32" spans="1:28" ht="15.75" x14ac:dyDescent="0.25">
      <c r="A32" s="34"/>
      <c r="B32" s="59"/>
      <c r="C32" s="69"/>
      <c r="D32" s="7"/>
      <c r="E32" s="15">
        <v>0</v>
      </c>
      <c r="F32" s="16"/>
      <c r="G32" s="49">
        <f t="shared" si="5"/>
        <v>0</v>
      </c>
      <c r="H32" s="49">
        <f>RANK(G32,$G$3:$G$33)</f>
        <v>1</v>
      </c>
      <c r="I32" s="50">
        <f>LOOKUP(H32,'Cup Points'!I$3:I$75,'Cup Points'!J$3:J$75)</f>
        <v>100</v>
      </c>
      <c r="J32" s="66">
        <v>0</v>
      </c>
      <c r="K32" s="67"/>
      <c r="L32" s="7"/>
      <c r="M32" s="78">
        <v>0</v>
      </c>
      <c r="N32" s="17"/>
      <c r="O32" s="49">
        <f t="shared" si="6"/>
        <v>0</v>
      </c>
      <c r="P32" s="51">
        <f>RANK(O32,$O$3:$O$33)</f>
        <v>1</v>
      </c>
      <c r="Q32" s="54">
        <f>LOOKUP(P32,'Cup Points'!I$3:I$149,'Cup Points'!J$3:J$149)</f>
        <v>100</v>
      </c>
      <c r="R32" s="66"/>
      <c r="S32" s="67"/>
      <c r="T32" s="7"/>
      <c r="U32" s="113">
        <f>G32+O32</f>
        <v>0</v>
      </c>
      <c r="V32" s="55">
        <f>RANK(U32,$U$3:$U$33)</f>
        <v>1</v>
      </c>
      <c r="W32" s="49">
        <f>LOOKUP(V32,'Cup Points'!I$3:I$149,'Cup Points'!J$3:J$149)</f>
        <v>100</v>
      </c>
      <c r="X32" s="7"/>
      <c r="Y32" s="57">
        <f t="shared" si="7"/>
        <v>300</v>
      </c>
      <c r="Z32" s="58">
        <f>RANK(Y32,$Y$3:$Y$33)</f>
        <v>1</v>
      </c>
      <c r="AA32" s="18"/>
      <c r="AB32" s="35">
        <f t="shared" si="8"/>
        <v>0</v>
      </c>
    </row>
    <row r="33" spans="1:28" x14ac:dyDescent="0.25">
      <c r="A33" s="34"/>
      <c r="B33" s="59"/>
      <c r="C33" s="59"/>
      <c r="D33" s="7"/>
      <c r="E33" s="15">
        <v>-1</v>
      </c>
      <c r="F33" s="16"/>
      <c r="G33" s="49">
        <f t="shared" si="5"/>
        <v>-10</v>
      </c>
      <c r="H33" s="49">
        <f>RANK(G33,$G$3:$G$33)</f>
        <v>31</v>
      </c>
      <c r="I33" s="50">
        <f>LOOKUP(H33,'Cup Points'!I$3:I$75,'Cup Points'!J$3:J$75)</f>
        <v>0</v>
      </c>
      <c r="J33" s="66"/>
      <c r="K33" s="67"/>
      <c r="L33" s="7"/>
      <c r="M33" s="78">
        <v>-1</v>
      </c>
      <c r="N33" s="17"/>
      <c r="O33" s="49">
        <f t="shared" si="6"/>
        <v>-10</v>
      </c>
      <c r="P33" s="51">
        <f>RANK(O33,$O$3:$O$33)</f>
        <v>31</v>
      </c>
      <c r="Q33" s="54">
        <f>LOOKUP(P33,'Cup Points'!I$3:I$149,'Cup Points'!J$3:J$149)</f>
        <v>0</v>
      </c>
      <c r="R33" s="66"/>
      <c r="S33" s="67"/>
      <c r="T33" s="7"/>
      <c r="U33" s="113">
        <f>G33+O33</f>
        <v>-20</v>
      </c>
      <c r="V33" s="55">
        <f>RANK(U33,$U$3:$U$33)</f>
        <v>31</v>
      </c>
      <c r="W33" s="49">
        <f>LOOKUP(V33,'Cup Points'!I$3:I$149,'Cup Points'!J$3:J$149)</f>
        <v>0</v>
      </c>
      <c r="X33" s="7"/>
      <c r="Y33" s="57">
        <f t="shared" si="7"/>
        <v>0</v>
      </c>
      <c r="Z33" s="58">
        <f>RANK(Y33,$Y$3:$Y$33)</f>
        <v>31</v>
      </c>
      <c r="AA33" s="18"/>
      <c r="AB33" s="35">
        <f t="shared" si="8"/>
        <v>0</v>
      </c>
    </row>
    <row r="34" spans="1:28" ht="45.75" customHeight="1" x14ac:dyDescent="0.25">
      <c r="A34" s="20"/>
      <c r="B34" s="20"/>
      <c r="C34" s="20"/>
      <c r="D34" s="21"/>
      <c r="E34" s="23"/>
      <c r="F34" s="22" t="s">
        <v>13</v>
      </c>
      <c r="G34" s="22" t="s">
        <v>14</v>
      </c>
      <c r="H34" s="23"/>
      <c r="I34" s="23"/>
      <c r="J34" s="22" t="s">
        <v>115</v>
      </c>
      <c r="K34" s="22" t="s">
        <v>104</v>
      </c>
      <c r="L34" s="24"/>
      <c r="M34" s="23"/>
      <c r="N34" s="22" t="s">
        <v>13</v>
      </c>
      <c r="O34" s="22" t="s">
        <v>14</v>
      </c>
      <c r="P34" s="23"/>
      <c r="Q34" s="23"/>
      <c r="R34" s="22" t="s">
        <v>18</v>
      </c>
      <c r="S34" s="22" t="s">
        <v>104</v>
      </c>
      <c r="T34" s="76"/>
      <c r="U34" s="22" t="s">
        <v>14</v>
      </c>
      <c r="V34" s="22"/>
      <c r="W34" s="23"/>
      <c r="X34" s="24"/>
      <c r="Y34" s="22" t="s">
        <v>15</v>
      </c>
      <c r="Z34" s="20"/>
      <c r="AA34" s="18"/>
      <c r="AB34" s="18"/>
    </row>
    <row r="35" spans="1:28" x14ac:dyDescent="0.25">
      <c r="A35" s="18">
        <f>COUNT(A3:A34)</f>
        <v>29</v>
      </c>
      <c r="B35" s="18"/>
      <c r="C35" s="18"/>
      <c r="D35" s="18"/>
      <c r="E35" s="18"/>
      <c r="F35" s="35">
        <f>SUM(F3:F33)</f>
        <v>0</v>
      </c>
      <c r="G35" s="18">
        <f>MAX(G3:G33)</f>
        <v>0</v>
      </c>
      <c r="H35" s="18"/>
      <c r="I35" s="18"/>
      <c r="J35" s="18">
        <f>MAX(J3:J33)</f>
        <v>0</v>
      </c>
      <c r="K35" s="18">
        <f>MAX(K3:K33)</f>
        <v>0</v>
      </c>
      <c r="L35" s="18"/>
      <c r="M35" s="18"/>
      <c r="N35" s="35">
        <f>SUM(N3:N33)</f>
        <v>0</v>
      </c>
      <c r="O35" s="18">
        <f>MAX(O3:O33)</f>
        <v>0</v>
      </c>
      <c r="P35" s="18"/>
      <c r="Q35" s="18"/>
      <c r="R35" s="18">
        <f>MAX(R3:R33)</f>
        <v>0</v>
      </c>
      <c r="S35" s="18">
        <f>MAX(S3:S33)</f>
        <v>0</v>
      </c>
      <c r="T35" s="18"/>
      <c r="U35" s="18">
        <f>MAX(U3:U33)</f>
        <v>0</v>
      </c>
      <c r="V35" s="18"/>
      <c r="W35" s="18"/>
      <c r="X35" s="18"/>
      <c r="Y35" s="18">
        <f>MAX(Y3:Y33)</f>
        <v>300</v>
      </c>
      <c r="Z35" s="18"/>
      <c r="AA35" s="18"/>
      <c r="AB35" s="18"/>
    </row>
    <row r="39" spans="1:28" x14ac:dyDescent="0.25">
      <c r="K39" s="18"/>
    </row>
    <row r="40" spans="1:28" x14ac:dyDescent="0.25">
      <c r="K40" s="18"/>
    </row>
    <row r="41" spans="1:28" x14ac:dyDescent="0.25">
      <c r="K41" s="18"/>
    </row>
  </sheetData>
  <mergeCells count="3">
    <mergeCell ref="E1:K1"/>
    <mergeCell ref="M1:S1"/>
    <mergeCell ref="U1:Z1"/>
  </mergeCells>
  <pageMargins left="0.7" right="0.7" top="0.75" bottom="0.75" header="0.3" footer="0.3"/>
  <pageSetup scale="56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9"/>
  <sheetViews>
    <sheetView topLeftCell="A6" zoomScaleNormal="100" workbookViewId="0">
      <selection activeCell="J29" sqref="J29"/>
    </sheetView>
  </sheetViews>
  <sheetFormatPr defaultRowHeight="15" x14ac:dyDescent="0.25"/>
  <cols>
    <col min="1" max="1" width="3.7109375" style="4" customWidth="1"/>
    <col min="2" max="2" width="5.7109375" style="4" customWidth="1"/>
    <col min="3" max="3" width="21.7109375" style="4" customWidth="1"/>
    <col min="4" max="4" width="25.140625" style="4" customWidth="1"/>
    <col min="5" max="5" width="7.85546875" style="4" customWidth="1"/>
    <col min="6" max="6" width="7.7109375" style="4" customWidth="1"/>
    <col min="7" max="7" width="9.28515625" style="4" customWidth="1"/>
    <col min="8" max="8" width="8.7109375" style="4" customWidth="1"/>
    <col min="9" max="9" width="4.140625" style="4" customWidth="1"/>
    <col min="10" max="10" width="8.85546875" style="4" customWidth="1"/>
    <col min="11" max="11" width="8.140625" style="4" customWidth="1"/>
    <col min="12" max="12" width="10.140625" style="4" customWidth="1"/>
    <col min="13" max="13" width="10" style="4" customWidth="1"/>
    <col min="14" max="15" width="8.7109375" style="4" customWidth="1"/>
    <col min="16" max="16" width="3.85546875" style="4" customWidth="1"/>
    <col min="17" max="16384" width="9.140625" style="4"/>
  </cols>
  <sheetData>
    <row r="1" spans="1:16" ht="20.25" customHeight="1" x14ac:dyDescent="0.35">
      <c r="A1" s="180"/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20.100000000000001" customHeight="1" x14ac:dyDescent="0.35">
      <c r="A2" s="18"/>
      <c r="B2" s="25"/>
      <c r="C2" s="25"/>
      <c r="D2" s="25"/>
      <c r="E2" s="194" t="s">
        <v>165</v>
      </c>
      <c r="F2" s="195"/>
      <c r="G2" s="195"/>
      <c r="H2" s="196"/>
      <c r="I2" s="196"/>
      <c r="J2" s="195"/>
      <c r="K2" s="195"/>
      <c r="L2" s="195"/>
      <c r="M2" s="195"/>
      <c r="N2" s="195"/>
      <c r="O2" s="27"/>
      <c r="P2" s="83"/>
    </row>
    <row r="3" spans="1:16" ht="45" x14ac:dyDescent="0.25">
      <c r="A3" s="18"/>
      <c r="B3" s="60" t="s">
        <v>2</v>
      </c>
      <c r="C3" s="60" t="s">
        <v>41</v>
      </c>
      <c r="D3" s="13" t="s">
        <v>42</v>
      </c>
      <c r="E3" s="105" t="s">
        <v>137</v>
      </c>
      <c r="F3" s="13" t="s">
        <v>138</v>
      </c>
      <c r="G3" s="30" t="s">
        <v>139</v>
      </c>
      <c r="H3" s="13" t="s">
        <v>140</v>
      </c>
      <c r="I3" s="108"/>
      <c r="J3" s="105" t="s">
        <v>141</v>
      </c>
      <c r="K3" s="13" t="s">
        <v>142</v>
      </c>
      <c r="L3" s="30" t="s">
        <v>143</v>
      </c>
      <c r="M3" s="30" t="s">
        <v>103</v>
      </c>
      <c r="N3" s="31" t="s">
        <v>144</v>
      </c>
      <c r="O3" s="107" t="s">
        <v>145</v>
      </c>
      <c r="P3" s="104"/>
    </row>
    <row r="4" spans="1:16" ht="15.75" x14ac:dyDescent="0.25">
      <c r="A4" s="18">
        <v>1</v>
      </c>
      <c r="B4" s="62">
        <v>101</v>
      </c>
      <c r="C4" s="95" t="s">
        <v>95</v>
      </c>
      <c r="D4" s="96" t="s">
        <v>96</v>
      </c>
      <c r="E4" s="106">
        <f>Niagara1!J3</f>
        <v>62</v>
      </c>
      <c r="F4" s="106">
        <f>Niagara1!R3</f>
        <v>70</v>
      </c>
      <c r="G4" s="106">
        <f ca="1">Niagara1!X3</f>
        <v>62</v>
      </c>
      <c r="H4" s="106">
        <f ca="1">E4+F4+G4</f>
        <v>194</v>
      </c>
      <c r="I4" s="109"/>
      <c r="J4" s="58">
        <f>Niagara2!J3</f>
        <v>100</v>
      </c>
      <c r="K4" s="58">
        <f>Niagara2!R3</f>
        <v>100</v>
      </c>
      <c r="L4" s="58">
        <f>Niagara2!X3</f>
        <v>100</v>
      </c>
      <c r="M4" s="111">
        <f>J4+K4+L4</f>
        <v>300</v>
      </c>
      <c r="N4" s="52">
        <f ca="1">E4+F4+G4+J4+K4+L4</f>
        <v>494</v>
      </c>
      <c r="O4" s="51">
        <f t="shared" ref="O4:O29" ca="1" si="0">RANK(N4,$N$4:$N$29)</f>
        <v>19</v>
      </c>
      <c r="P4" s="104"/>
    </row>
    <row r="5" spans="1:16" ht="15.75" x14ac:dyDescent="0.25">
      <c r="A5" s="18">
        <v>2</v>
      </c>
      <c r="B5" s="102">
        <v>103</v>
      </c>
      <c r="C5" s="97" t="s">
        <v>146</v>
      </c>
      <c r="D5" s="98" t="s">
        <v>125</v>
      </c>
      <c r="E5" s="106">
        <f>Niagara1!J4</f>
        <v>62</v>
      </c>
      <c r="F5" s="106">
        <f>Niagara1!R4</f>
        <v>62</v>
      </c>
      <c r="G5" s="106">
        <f ca="1">Niagara1!X4</f>
        <v>62</v>
      </c>
      <c r="H5" s="106">
        <f t="shared" ref="H5:H29" ca="1" si="1">E5+F5+G5</f>
        <v>186</v>
      </c>
      <c r="I5" s="109"/>
      <c r="J5" s="58">
        <f>Niagara2!J4</f>
        <v>100</v>
      </c>
      <c r="K5" s="58">
        <f>Niagara2!R4</f>
        <v>100</v>
      </c>
      <c r="L5" s="58">
        <f>Niagara2!X4</f>
        <v>100</v>
      </c>
      <c r="M5" s="111">
        <f t="shared" ref="M5:M29" si="2">J5+K5+L5</f>
        <v>300</v>
      </c>
      <c r="N5" s="52">
        <f t="shared" ref="N5:N29" ca="1" si="3">E5+F5+G5+J5+K5+L5</f>
        <v>486</v>
      </c>
      <c r="O5" s="51">
        <f t="shared" ca="1" si="0"/>
        <v>24</v>
      </c>
      <c r="P5" s="104"/>
    </row>
    <row r="6" spans="1:16" ht="15.75" x14ac:dyDescent="0.25">
      <c r="A6" s="18">
        <v>3</v>
      </c>
      <c r="B6" s="102">
        <v>104</v>
      </c>
      <c r="C6" s="97" t="s">
        <v>126</v>
      </c>
      <c r="D6" s="98" t="s">
        <v>127</v>
      </c>
      <c r="E6" s="106">
        <f>Niagara1!J5</f>
        <v>62</v>
      </c>
      <c r="F6" s="106">
        <f>Niagara1!R5</f>
        <v>65</v>
      </c>
      <c r="G6" s="106">
        <f ca="1">Niagara1!X5</f>
        <v>62</v>
      </c>
      <c r="H6" s="106">
        <f t="shared" ca="1" si="1"/>
        <v>189</v>
      </c>
      <c r="I6" s="109"/>
      <c r="J6" s="58">
        <f>Niagara2!J5</f>
        <v>100</v>
      </c>
      <c r="K6" s="58">
        <f>Niagara2!R5</f>
        <v>100</v>
      </c>
      <c r="L6" s="58">
        <f>Niagara2!X5</f>
        <v>100</v>
      </c>
      <c r="M6" s="111">
        <f t="shared" si="2"/>
        <v>300</v>
      </c>
      <c r="N6" s="52">
        <f t="shared" ca="1" si="3"/>
        <v>489</v>
      </c>
      <c r="O6" s="51">
        <f t="shared" ca="1" si="0"/>
        <v>22</v>
      </c>
      <c r="P6" s="104"/>
    </row>
    <row r="7" spans="1:16" ht="15.75" x14ac:dyDescent="0.25">
      <c r="A7" s="18">
        <v>4</v>
      </c>
      <c r="B7" s="102">
        <v>105</v>
      </c>
      <c r="C7" s="99" t="s">
        <v>25</v>
      </c>
      <c r="D7" s="98" t="s">
        <v>64</v>
      </c>
      <c r="E7" s="106">
        <f>Niagara1!J6</f>
        <v>80</v>
      </c>
      <c r="F7" s="106">
        <f>Niagara1!R6</f>
        <v>62</v>
      </c>
      <c r="G7" s="106">
        <f ca="1">Niagara1!X6</f>
        <v>65</v>
      </c>
      <c r="H7" s="106">
        <f t="shared" ca="1" si="1"/>
        <v>207</v>
      </c>
      <c r="I7" s="109"/>
      <c r="J7" s="58">
        <f>Niagara2!J6</f>
        <v>100</v>
      </c>
      <c r="K7" s="58">
        <f>Niagara2!R6</f>
        <v>100</v>
      </c>
      <c r="L7" s="58">
        <f>Niagara2!X6</f>
        <v>100</v>
      </c>
      <c r="M7" s="111">
        <f t="shared" si="2"/>
        <v>300</v>
      </c>
      <c r="N7" s="52">
        <f t="shared" ca="1" si="3"/>
        <v>507</v>
      </c>
      <c r="O7" s="51">
        <f t="shared" ca="1" si="0"/>
        <v>14</v>
      </c>
      <c r="P7" s="104"/>
    </row>
    <row r="8" spans="1:16" ht="15.75" x14ac:dyDescent="0.25">
      <c r="A8" s="18">
        <v>5</v>
      </c>
      <c r="B8" s="102">
        <v>106</v>
      </c>
      <c r="C8" s="97" t="s">
        <v>121</v>
      </c>
      <c r="D8" s="98" t="s">
        <v>122</v>
      </c>
      <c r="E8" s="106">
        <f>Niagara1!J7</f>
        <v>70</v>
      </c>
      <c r="F8" s="106">
        <f>Niagara1!R7</f>
        <v>78</v>
      </c>
      <c r="G8" s="106">
        <f ca="1">Niagara1!X7</f>
        <v>74</v>
      </c>
      <c r="H8" s="106">
        <f t="shared" ca="1" si="1"/>
        <v>222</v>
      </c>
      <c r="I8" s="109"/>
      <c r="J8" s="58">
        <f>Niagara2!J7</f>
        <v>100</v>
      </c>
      <c r="K8" s="58">
        <f>Niagara2!R7</f>
        <v>100</v>
      </c>
      <c r="L8" s="58">
        <f>Niagara2!X7</f>
        <v>100</v>
      </c>
      <c r="M8" s="111">
        <f t="shared" si="2"/>
        <v>300</v>
      </c>
      <c r="N8" s="52">
        <f t="shared" ca="1" si="3"/>
        <v>522</v>
      </c>
      <c r="O8" s="51">
        <f t="shared" ca="1" si="0"/>
        <v>10</v>
      </c>
      <c r="P8" s="104"/>
    </row>
    <row r="9" spans="1:16" ht="15.75" x14ac:dyDescent="0.25">
      <c r="A9" s="18">
        <v>6</v>
      </c>
      <c r="B9" s="102">
        <v>107</v>
      </c>
      <c r="C9" s="97" t="s">
        <v>33</v>
      </c>
      <c r="D9" s="98" t="s">
        <v>65</v>
      </c>
      <c r="E9" s="106">
        <f>Niagara1!J8</f>
        <v>72</v>
      </c>
      <c r="F9" s="106">
        <f>Niagara1!R8</f>
        <v>91</v>
      </c>
      <c r="G9" s="106">
        <f ca="1">Niagara1!X8</f>
        <v>82</v>
      </c>
      <c r="H9" s="106">
        <f t="shared" ca="1" si="1"/>
        <v>245</v>
      </c>
      <c r="I9" s="109"/>
      <c r="J9" s="58">
        <f>Niagara2!J8</f>
        <v>100</v>
      </c>
      <c r="K9" s="58">
        <f>Niagara2!R8</f>
        <v>100</v>
      </c>
      <c r="L9" s="58">
        <f>Niagara2!X8</f>
        <v>100</v>
      </c>
      <c r="M9" s="111">
        <f t="shared" si="2"/>
        <v>300</v>
      </c>
      <c r="N9" s="52">
        <f t="shared" ca="1" si="3"/>
        <v>545</v>
      </c>
      <c r="O9" s="51">
        <f t="shared" ca="1" si="0"/>
        <v>6</v>
      </c>
      <c r="P9" s="104"/>
    </row>
    <row r="10" spans="1:16" ht="15.75" x14ac:dyDescent="0.25">
      <c r="A10" s="18">
        <v>7</v>
      </c>
      <c r="B10" s="102">
        <v>108</v>
      </c>
      <c r="C10" s="97" t="s">
        <v>128</v>
      </c>
      <c r="D10" s="98" t="s">
        <v>129</v>
      </c>
      <c r="E10" s="106">
        <f>Niagara1!J9</f>
        <v>78</v>
      </c>
      <c r="F10" s="106">
        <f>Niagara1!R9</f>
        <v>69</v>
      </c>
      <c r="G10" s="106">
        <f ca="1">Niagara1!X9</f>
        <v>78</v>
      </c>
      <c r="H10" s="106">
        <f t="shared" ca="1" si="1"/>
        <v>225</v>
      </c>
      <c r="I10" s="109"/>
      <c r="J10" s="58">
        <f>Niagara2!J9</f>
        <v>100</v>
      </c>
      <c r="K10" s="58">
        <f>Niagara2!R9</f>
        <v>100</v>
      </c>
      <c r="L10" s="58">
        <f>Niagara2!X9</f>
        <v>100</v>
      </c>
      <c r="M10" s="111">
        <f t="shared" si="2"/>
        <v>300</v>
      </c>
      <c r="N10" s="52">
        <f t="shared" ca="1" si="3"/>
        <v>525</v>
      </c>
      <c r="O10" s="51">
        <f t="shared" ca="1" si="0"/>
        <v>8</v>
      </c>
      <c r="P10" s="104"/>
    </row>
    <row r="11" spans="1:16" ht="15.75" x14ac:dyDescent="0.25">
      <c r="A11" s="18">
        <v>8</v>
      </c>
      <c r="B11" s="102">
        <v>109</v>
      </c>
      <c r="C11" s="97" t="s">
        <v>130</v>
      </c>
      <c r="D11" s="98" t="s">
        <v>147</v>
      </c>
      <c r="E11" s="106">
        <f>Niagara1!J10</f>
        <v>65</v>
      </c>
      <c r="F11" s="106">
        <f>Niagara1!R10</f>
        <v>88</v>
      </c>
      <c r="G11" s="106">
        <f ca="1">Niagara1!X10</f>
        <v>72</v>
      </c>
      <c r="H11" s="106">
        <f t="shared" ca="1" si="1"/>
        <v>225</v>
      </c>
      <c r="I11" s="109"/>
      <c r="J11" s="58">
        <f>Niagara2!J10</f>
        <v>100</v>
      </c>
      <c r="K11" s="58">
        <f>Niagara2!R10</f>
        <v>100</v>
      </c>
      <c r="L11" s="58">
        <f>Niagara2!X10</f>
        <v>100</v>
      </c>
      <c r="M11" s="111">
        <f t="shared" si="2"/>
        <v>300</v>
      </c>
      <c r="N11" s="52">
        <f t="shared" ca="1" si="3"/>
        <v>525</v>
      </c>
      <c r="O11" s="51">
        <f t="shared" ca="1" si="0"/>
        <v>8</v>
      </c>
      <c r="P11" s="104"/>
    </row>
    <row r="12" spans="1:16" ht="15.75" x14ac:dyDescent="0.25">
      <c r="A12" s="18">
        <v>9</v>
      </c>
      <c r="B12" s="102">
        <v>111</v>
      </c>
      <c r="C12" s="97" t="s">
        <v>161</v>
      </c>
      <c r="D12" s="100" t="s">
        <v>162</v>
      </c>
      <c r="E12" s="106">
        <f>Niagara1!J12</f>
        <v>62</v>
      </c>
      <c r="F12" s="106">
        <f>Niagara1!R12</f>
        <v>74</v>
      </c>
      <c r="G12" s="106">
        <f ca="1">Niagara1!X12</f>
        <v>63</v>
      </c>
      <c r="H12" s="106">
        <f t="shared" ca="1" si="1"/>
        <v>199</v>
      </c>
      <c r="I12" s="109"/>
      <c r="J12" s="58">
        <f>Niagara2!J11</f>
        <v>100</v>
      </c>
      <c r="K12" s="58">
        <f>Niagara2!R11</f>
        <v>100</v>
      </c>
      <c r="L12" s="58">
        <f>Niagara2!X11</f>
        <v>100</v>
      </c>
      <c r="M12" s="111">
        <f t="shared" si="2"/>
        <v>300</v>
      </c>
      <c r="N12" s="52">
        <f t="shared" ca="1" si="3"/>
        <v>499</v>
      </c>
      <c r="O12" s="51">
        <f t="shared" ca="1" si="0"/>
        <v>16</v>
      </c>
      <c r="P12" s="104"/>
    </row>
    <row r="13" spans="1:16" x14ac:dyDescent="0.25">
      <c r="A13" s="18">
        <v>10</v>
      </c>
      <c r="B13" s="102">
        <v>112</v>
      </c>
      <c r="C13" s="101" t="s">
        <v>69</v>
      </c>
      <c r="D13" s="98" t="s">
        <v>70</v>
      </c>
      <c r="E13" s="106">
        <f>Niagara1!J13</f>
        <v>62</v>
      </c>
      <c r="F13" s="106">
        <f>Niagara1!R13</f>
        <v>97</v>
      </c>
      <c r="G13" s="106">
        <f ca="1">Niagara1!X13</f>
        <v>62</v>
      </c>
      <c r="H13" s="106">
        <f t="shared" ca="1" si="1"/>
        <v>221</v>
      </c>
      <c r="I13" s="109"/>
      <c r="J13" s="58">
        <f>Niagara2!J12</f>
        <v>100</v>
      </c>
      <c r="K13" s="58">
        <f>Niagara2!R12</f>
        <v>100</v>
      </c>
      <c r="L13" s="58">
        <f>Niagara2!X12</f>
        <v>100</v>
      </c>
      <c r="M13" s="111">
        <f t="shared" si="2"/>
        <v>300</v>
      </c>
      <c r="N13" s="52">
        <f t="shared" ca="1" si="3"/>
        <v>521</v>
      </c>
      <c r="O13" s="51">
        <f t="shared" ca="1" si="0"/>
        <v>12</v>
      </c>
      <c r="P13" s="104"/>
    </row>
    <row r="14" spans="1:16" x14ac:dyDescent="0.25">
      <c r="A14" s="18">
        <v>11</v>
      </c>
      <c r="B14" s="102">
        <v>114</v>
      </c>
      <c r="C14" s="101" t="s">
        <v>97</v>
      </c>
      <c r="D14" s="98" t="s">
        <v>98</v>
      </c>
      <c r="E14" s="106">
        <f>Niagara1!J14</f>
        <v>63</v>
      </c>
      <c r="F14" s="106">
        <f>Niagara1!R14</f>
        <v>62</v>
      </c>
      <c r="G14" s="106">
        <f ca="1">Niagara1!X14</f>
        <v>62</v>
      </c>
      <c r="H14" s="106">
        <f t="shared" ca="1" si="1"/>
        <v>187</v>
      </c>
      <c r="I14" s="109"/>
      <c r="J14" s="58">
        <f>Niagara2!J13</f>
        <v>100</v>
      </c>
      <c r="K14" s="58">
        <f>Niagara2!R13</f>
        <v>100</v>
      </c>
      <c r="L14" s="58">
        <f>Niagara2!X13</f>
        <v>100</v>
      </c>
      <c r="M14" s="111">
        <f t="shared" si="2"/>
        <v>300</v>
      </c>
      <c r="N14" s="52">
        <f t="shared" ca="1" si="3"/>
        <v>487</v>
      </c>
      <c r="O14" s="51">
        <f t="shared" ca="1" si="0"/>
        <v>23</v>
      </c>
      <c r="P14" s="104"/>
    </row>
    <row r="15" spans="1:16" x14ac:dyDescent="0.25">
      <c r="A15" s="18">
        <v>12</v>
      </c>
      <c r="B15" s="102">
        <v>115</v>
      </c>
      <c r="C15" s="101" t="s">
        <v>132</v>
      </c>
      <c r="D15" s="98" t="s">
        <v>164</v>
      </c>
      <c r="E15" s="106">
        <f>Niagara1!J15</f>
        <v>66</v>
      </c>
      <c r="F15" s="106">
        <f>Niagara1!R15</f>
        <v>67</v>
      </c>
      <c r="G15" s="106">
        <f ca="1">Niagara1!X15</f>
        <v>69</v>
      </c>
      <c r="H15" s="106">
        <f t="shared" ca="1" si="1"/>
        <v>202</v>
      </c>
      <c r="I15" s="109"/>
      <c r="J15" s="58">
        <f>Niagara2!J14</f>
        <v>100</v>
      </c>
      <c r="K15" s="58">
        <f>Niagara2!R14</f>
        <v>100</v>
      </c>
      <c r="L15" s="58">
        <f>Niagara2!X14</f>
        <v>100</v>
      </c>
      <c r="M15" s="111">
        <f t="shared" si="2"/>
        <v>300</v>
      </c>
      <c r="N15" s="52">
        <f t="shared" ca="1" si="3"/>
        <v>502</v>
      </c>
      <c r="O15" s="51">
        <f t="shared" ca="1" si="0"/>
        <v>15</v>
      </c>
      <c r="P15" s="104"/>
    </row>
    <row r="16" spans="1:16" x14ac:dyDescent="0.25">
      <c r="A16" s="18">
        <v>13</v>
      </c>
      <c r="B16" s="102">
        <v>116</v>
      </c>
      <c r="C16" s="101" t="s">
        <v>168</v>
      </c>
      <c r="D16" s="98" t="s">
        <v>135</v>
      </c>
      <c r="E16" s="106">
        <f>Niagara1!J16</f>
        <v>62</v>
      </c>
      <c r="F16" s="106">
        <f>Niagara1!R16</f>
        <v>62</v>
      </c>
      <c r="G16" s="106">
        <f ca="1">Niagara1!X16</f>
        <v>62</v>
      </c>
      <c r="H16" s="106">
        <f t="shared" ca="1" si="1"/>
        <v>186</v>
      </c>
      <c r="I16" s="109"/>
      <c r="J16" s="58">
        <f>Niagara2!J15</f>
        <v>100</v>
      </c>
      <c r="K16" s="58">
        <f>Niagara2!R15</f>
        <v>100</v>
      </c>
      <c r="L16" s="58">
        <f>Niagara2!X15</f>
        <v>100</v>
      </c>
      <c r="M16" s="111">
        <f t="shared" si="2"/>
        <v>300</v>
      </c>
      <c r="N16" s="52">
        <f t="shared" ca="1" si="3"/>
        <v>486</v>
      </c>
      <c r="O16" s="51">
        <f t="shared" ca="1" si="0"/>
        <v>24</v>
      </c>
      <c r="P16" s="104"/>
    </row>
    <row r="17" spans="1:16" x14ac:dyDescent="0.25">
      <c r="A17" s="18">
        <v>14</v>
      </c>
      <c r="B17" s="102">
        <v>117</v>
      </c>
      <c r="C17" s="101" t="s">
        <v>28</v>
      </c>
      <c r="D17" s="98" t="s">
        <v>71</v>
      </c>
      <c r="E17" s="106">
        <f>Niagara1!J17</f>
        <v>64</v>
      </c>
      <c r="F17" s="106">
        <f>Niagara1!R17</f>
        <v>63</v>
      </c>
      <c r="G17" s="106">
        <f ca="1">Niagara1!X17</f>
        <v>68</v>
      </c>
      <c r="H17" s="106">
        <f t="shared" ca="1" si="1"/>
        <v>195</v>
      </c>
      <c r="I17" s="109"/>
      <c r="J17" s="58">
        <f>Niagara2!J16</f>
        <v>100</v>
      </c>
      <c r="K17" s="58">
        <f>Niagara2!R16</f>
        <v>100</v>
      </c>
      <c r="L17" s="58">
        <f>Niagara2!X16</f>
        <v>100</v>
      </c>
      <c r="M17" s="111">
        <f t="shared" si="2"/>
        <v>300</v>
      </c>
      <c r="N17" s="52">
        <f t="shared" ca="1" si="3"/>
        <v>495</v>
      </c>
      <c r="O17" s="51">
        <f t="shared" ca="1" si="0"/>
        <v>18</v>
      </c>
      <c r="P17" s="104"/>
    </row>
    <row r="18" spans="1:16" x14ac:dyDescent="0.25">
      <c r="A18" s="18">
        <v>15</v>
      </c>
      <c r="B18" s="102">
        <v>118</v>
      </c>
      <c r="C18" s="101" t="s">
        <v>100</v>
      </c>
      <c r="D18" s="98" t="s">
        <v>72</v>
      </c>
      <c r="E18" s="106">
        <f>Niagara1!J18</f>
        <v>97</v>
      </c>
      <c r="F18" s="106">
        <f>Niagara1!R18</f>
        <v>66</v>
      </c>
      <c r="G18" s="106">
        <f ca="1">Niagara1!X18</f>
        <v>88</v>
      </c>
      <c r="H18" s="106">
        <f t="shared" ca="1" si="1"/>
        <v>251</v>
      </c>
      <c r="I18" s="109"/>
      <c r="J18" s="58">
        <f>Niagara2!J17</f>
        <v>100</v>
      </c>
      <c r="K18" s="58">
        <f>Niagara2!R17</f>
        <v>100</v>
      </c>
      <c r="L18" s="58">
        <f>Niagara2!X17</f>
        <v>100</v>
      </c>
      <c r="M18" s="111">
        <f t="shared" si="2"/>
        <v>300</v>
      </c>
      <c r="N18" s="52">
        <f t="shared" ca="1" si="3"/>
        <v>551</v>
      </c>
      <c r="O18" s="51">
        <f t="shared" ca="1" si="0"/>
        <v>5</v>
      </c>
      <c r="P18" s="104"/>
    </row>
    <row r="19" spans="1:16" x14ac:dyDescent="0.25">
      <c r="A19" s="18">
        <v>16</v>
      </c>
      <c r="B19" s="102">
        <v>120</v>
      </c>
      <c r="C19" s="101" t="s">
        <v>153</v>
      </c>
      <c r="D19" s="98" t="s">
        <v>73</v>
      </c>
      <c r="E19" s="106">
        <f>Niagara1!J19</f>
        <v>76</v>
      </c>
      <c r="F19" s="106">
        <f>Niagara1!R19</f>
        <v>94</v>
      </c>
      <c r="G19" s="106">
        <f ca="1">Niagara1!X19</f>
        <v>94</v>
      </c>
      <c r="H19" s="106">
        <f t="shared" ca="1" si="1"/>
        <v>264</v>
      </c>
      <c r="I19" s="109"/>
      <c r="J19" s="58">
        <f>Niagara2!J18</f>
        <v>100</v>
      </c>
      <c r="K19" s="58">
        <f>Niagara2!R18</f>
        <v>100</v>
      </c>
      <c r="L19" s="58">
        <f>Niagara2!X18</f>
        <v>100</v>
      </c>
      <c r="M19" s="111">
        <f t="shared" si="2"/>
        <v>300</v>
      </c>
      <c r="N19" s="52">
        <f t="shared" ca="1" si="3"/>
        <v>564</v>
      </c>
      <c r="O19" s="51">
        <f t="shared" ca="1" si="0"/>
        <v>2</v>
      </c>
      <c r="P19" s="104"/>
    </row>
    <row r="20" spans="1:16" ht="15.75" x14ac:dyDescent="0.25">
      <c r="A20" s="18">
        <v>17</v>
      </c>
      <c r="B20" s="102">
        <v>121</v>
      </c>
      <c r="C20" s="97" t="s">
        <v>74</v>
      </c>
      <c r="D20" s="98" t="s">
        <v>75</v>
      </c>
      <c r="E20" s="106">
        <f>Niagara1!J20</f>
        <v>62</v>
      </c>
      <c r="F20" s="106">
        <f>Niagara1!R20</f>
        <v>62</v>
      </c>
      <c r="G20" s="106">
        <f ca="1">Niagara1!X20</f>
        <v>62</v>
      </c>
      <c r="H20" s="106">
        <f t="shared" ca="1" si="1"/>
        <v>186</v>
      </c>
      <c r="I20" s="109"/>
      <c r="J20" s="58">
        <f>Niagara2!J19</f>
        <v>100</v>
      </c>
      <c r="K20" s="58">
        <f>Niagara2!R19</f>
        <v>100</v>
      </c>
      <c r="L20" s="58">
        <f>Niagara2!X19</f>
        <v>100</v>
      </c>
      <c r="M20" s="111">
        <f t="shared" si="2"/>
        <v>300</v>
      </c>
      <c r="N20" s="52">
        <f t="shared" ca="1" si="3"/>
        <v>486</v>
      </c>
      <c r="O20" s="51">
        <f t="shared" ca="1" si="0"/>
        <v>24</v>
      </c>
      <c r="P20" s="104"/>
    </row>
    <row r="21" spans="1:16" x14ac:dyDescent="0.25">
      <c r="A21" s="18">
        <v>18</v>
      </c>
      <c r="B21" s="102">
        <v>125</v>
      </c>
      <c r="C21" s="101" t="s">
        <v>163</v>
      </c>
      <c r="D21" s="98" t="s">
        <v>77</v>
      </c>
      <c r="E21" s="106">
        <f>Niagara1!J22</f>
        <v>85</v>
      </c>
      <c r="F21" s="106">
        <f>Niagara1!R22</f>
        <v>68</v>
      </c>
      <c r="G21" s="106">
        <f ca="1">Niagara1!X22</f>
        <v>80</v>
      </c>
      <c r="H21" s="106">
        <f t="shared" ca="1" si="1"/>
        <v>233</v>
      </c>
      <c r="I21" s="109"/>
      <c r="J21" s="58">
        <f>Niagara2!J21</f>
        <v>100</v>
      </c>
      <c r="K21" s="58">
        <f>Niagara2!R21</f>
        <v>100</v>
      </c>
      <c r="L21" s="58">
        <f>Niagara2!X21</f>
        <v>100</v>
      </c>
      <c r="M21" s="111">
        <f t="shared" si="2"/>
        <v>300</v>
      </c>
      <c r="N21" s="52">
        <f t="shared" ca="1" si="3"/>
        <v>533</v>
      </c>
      <c r="O21" s="51">
        <f t="shared" ca="1" si="0"/>
        <v>7</v>
      </c>
      <c r="P21" s="104"/>
    </row>
    <row r="22" spans="1:16" x14ac:dyDescent="0.25">
      <c r="A22" s="18">
        <v>19</v>
      </c>
      <c r="B22" s="102">
        <v>126</v>
      </c>
      <c r="C22" s="101" t="s">
        <v>171</v>
      </c>
      <c r="D22" s="98" t="s">
        <v>99</v>
      </c>
      <c r="E22" s="106">
        <f>Niagara1!J23</f>
        <v>74</v>
      </c>
      <c r="F22" s="106">
        <f>Niagara1!R23</f>
        <v>72</v>
      </c>
      <c r="G22" s="106">
        <f ca="1">Niagara1!X23</f>
        <v>76</v>
      </c>
      <c r="H22" s="106">
        <f t="shared" ca="1" si="1"/>
        <v>222</v>
      </c>
      <c r="I22" s="109"/>
      <c r="J22" s="58">
        <f>Niagara2!J22</f>
        <v>100</v>
      </c>
      <c r="K22" s="58">
        <f>Niagara2!R22</f>
        <v>100</v>
      </c>
      <c r="L22" s="58">
        <f>Niagara2!X22</f>
        <v>100</v>
      </c>
      <c r="M22" s="111">
        <f t="shared" si="2"/>
        <v>300</v>
      </c>
      <c r="N22" s="52">
        <f t="shared" ca="1" si="3"/>
        <v>522</v>
      </c>
      <c r="O22" s="51">
        <f t="shared" ca="1" si="0"/>
        <v>10</v>
      </c>
      <c r="P22" s="104"/>
    </row>
    <row r="23" spans="1:16" x14ac:dyDescent="0.25">
      <c r="A23" s="18">
        <v>20</v>
      </c>
      <c r="B23" s="102">
        <v>127</v>
      </c>
      <c r="C23" s="101" t="s">
        <v>149</v>
      </c>
      <c r="D23" s="98" t="s">
        <v>78</v>
      </c>
      <c r="E23" s="106">
        <f>Niagara1!J24</f>
        <v>62</v>
      </c>
      <c r="F23" s="106">
        <f>Niagara1!R24</f>
        <v>80</v>
      </c>
      <c r="G23" s="106">
        <f ca="1">Niagara1!X24</f>
        <v>70</v>
      </c>
      <c r="H23" s="106">
        <f t="shared" ca="1" si="1"/>
        <v>212</v>
      </c>
      <c r="I23" s="109"/>
      <c r="J23" s="58">
        <f>Niagara2!J23</f>
        <v>100</v>
      </c>
      <c r="K23" s="58">
        <f>Niagara2!R23</f>
        <v>100</v>
      </c>
      <c r="L23" s="58">
        <f>Niagara2!X23</f>
        <v>100</v>
      </c>
      <c r="M23" s="111">
        <f t="shared" si="2"/>
        <v>300</v>
      </c>
      <c r="N23" s="52">
        <f t="shared" ca="1" si="3"/>
        <v>512</v>
      </c>
      <c r="O23" s="51">
        <f t="shared" ca="1" si="0"/>
        <v>13</v>
      </c>
      <c r="P23" s="104"/>
    </row>
    <row r="24" spans="1:16" x14ac:dyDescent="0.25">
      <c r="A24" s="18">
        <v>21</v>
      </c>
      <c r="B24" s="102">
        <v>128</v>
      </c>
      <c r="C24" s="101" t="s">
        <v>24</v>
      </c>
      <c r="D24" s="98" t="s">
        <v>79</v>
      </c>
      <c r="E24" s="106">
        <f>Niagara1!J25</f>
        <v>69</v>
      </c>
      <c r="F24" s="106">
        <f>Niagara1!R25</f>
        <v>100</v>
      </c>
      <c r="G24" s="106">
        <f ca="1">Niagara1!X25</f>
        <v>85</v>
      </c>
      <c r="H24" s="106">
        <f t="shared" ca="1" si="1"/>
        <v>254</v>
      </c>
      <c r="I24" s="109"/>
      <c r="J24" s="58">
        <f>Niagara2!J24</f>
        <v>100</v>
      </c>
      <c r="K24" s="58">
        <f>Niagara2!R24</f>
        <v>100</v>
      </c>
      <c r="L24" s="58">
        <f>Niagara2!X24</f>
        <v>100</v>
      </c>
      <c r="M24" s="111">
        <f t="shared" si="2"/>
        <v>300</v>
      </c>
      <c r="N24" s="52">
        <f t="shared" ca="1" si="3"/>
        <v>554</v>
      </c>
      <c r="O24" s="51">
        <f t="shared" ca="1" si="0"/>
        <v>4</v>
      </c>
      <c r="P24" s="104"/>
    </row>
    <row r="25" spans="1:16" x14ac:dyDescent="0.25">
      <c r="A25" s="18">
        <v>22</v>
      </c>
      <c r="B25" s="102">
        <v>129</v>
      </c>
      <c r="C25" s="101" t="s">
        <v>30</v>
      </c>
      <c r="D25" s="98" t="s">
        <v>80</v>
      </c>
      <c r="E25" s="106">
        <f>Niagara1!J26</f>
        <v>88</v>
      </c>
      <c r="F25" s="106">
        <f>Niagara1!R26</f>
        <v>76</v>
      </c>
      <c r="G25" s="106">
        <f ca="1">Niagara1!X26</f>
        <v>91</v>
      </c>
      <c r="H25" s="106">
        <f t="shared" ca="1" si="1"/>
        <v>255</v>
      </c>
      <c r="I25" s="109"/>
      <c r="J25" s="58">
        <f>Niagara2!J25</f>
        <v>100</v>
      </c>
      <c r="K25" s="58">
        <f>Niagara2!R25</f>
        <v>100</v>
      </c>
      <c r="L25" s="58">
        <f>Niagara2!X25</f>
        <v>100</v>
      </c>
      <c r="M25" s="111">
        <f t="shared" si="2"/>
        <v>300</v>
      </c>
      <c r="N25" s="52">
        <f t="shared" ca="1" si="3"/>
        <v>555</v>
      </c>
      <c r="O25" s="51">
        <f t="shared" ca="1" si="0"/>
        <v>3</v>
      </c>
      <c r="P25" s="104"/>
    </row>
    <row r="26" spans="1:16" x14ac:dyDescent="0.25">
      <c r="A26" s="18">
        <v>23</v>
      </c>
      <c r="B26" s="102">
        <v>132</v>
      </c>
      <c r="C26" s="101" t="s">
        <v>101</v>
      </c>
      <c r="D26" s="98" t="s">
        <v>83</v>
      </c>
      <c r="E26" s="106">
        <f>Niagara1!J28</f>
        <v>67</v>
      </c>
      <c r="F26" s="106">
        <f>Niagara1!R28</f>
        <v>62</v>
      </c>
      <c r="G26" s="106">
        <f ca="1">Niagara1!X28</f>
        <v>67</v>
      </c>
      <c r="H26" s="106">
        <f t="shared" ca="1" si="1"/>
        <v>196</v>
      </c>
      <c r="I26" s="104"/>
      <c r="J26" s="58">
        <f>Niagara2!J26</f>
        <v>100</v>
      </c>
      <c r="K26" s="58">
        <f>Niagara2!R26</f>
        <v>100</v>
      </c>
      <c r="L26" s="58">
        <f>Niagara2!X26</f>
        <v>100</v>
      </c>
      <c r="M26" s="111">
        <f t="shared" si="2"/>
        <v>300</v>
      </c>
      <c r="N26" s="103">
        <f t="shared" ca="1" si="3"/>
        <v>496</v>
      </c>
      <c r="O26" s="51">
        <f t="shared" ca="1" si="0"/>
        <v>17</v>
      </c>
      <c r="P26" s="104"/>
    </row>
    <row r="27" spans="1:16" x14ac:dyDescent="0.25">
      <c r="A27" s="18">
        <v>24</v>
      </c>
      <c r="B27" s="102">
        <v>135</v>
      </c>
      <c r="C27" s="101" t="s">
        <v>32</v>
      </c>
      <c r="D27" s="100" t="s">
        <v>85</v>
      </c>
      <c r="E27" s="106">
        <f>Niagara1!J29</f>
        <v>68</v>
      </c>
      <c r="F27" s="106">
        <f>Niagara1!R29</f>
        <v>62</v>
      </c>
      <c r="G27" s="106">
        <f ca="1">Niagara1!X29</f>
        <v>62</v>
      </c>
      <c r="H27" s="106">
        <f t="shared" ca="1" si="1"/>
        <v>192</v>
      </c>
      <c r="I27" s="104"/>
      <c r="J27" s="58">
        <f>Niagara2!J28</f>
        <v>100</v>
      </c>
      <c r="K27" s="58">
        <f>Niagara2!R28</f>
        <v>100</v>
      </c>
      <c r="L27" s="58">
        <f>Niagara2!X28</f>
        <v>100</v>
      </c>
      <c r="M27" s="111">
        <f t="shared" si="2"/>
        <v>300</v>
      </c>
      <c r="N27" s="103">
        <f t="shared" ca="1" si="3"/>
        <v>492</v>
      </c>
      <c r="O27" s="51">
        <f t="shared" ca="1" si="0"/>
        <v>20</v>
      </c>
      <c r="P27" s="104"/>
    </row>
    <row r="28" spans="1:16" x14ac:dyDescent="0.25">
      <c r="A28" s="18">
        <v>25</v>
      </c>
      <c r="B28" s="102">
        <v>136</v>
      </c>
      <c r="C28" s="101" t="s">
        <v>29</v>
      </c>
      <c r="D28" s="100" t="s">
        <v>86</v>
      </c>
      <c r="E28" s="106">
        <f>Niagara1!J30</f>
        <v>94</v>
      </c>
      <c r="F28" s="106">
        <f>Niagara1!R30</f>
        <v>82</v>
      </c>
      <c r="G28" s="106">
        <f ca="1">Niagara1!X30</f>
        <v>97</v>
      </c>
      <c r="H28" s="106">
        <f t="shared" ca="1" si="1"/>
        <v>273</v>
      </c>
      <c r="I28" s="104"/>
      <c r="J28" s="58">
        <f>Niagara2!J29</f>
        <v>100</v>
      </c>
      <c r="K28" s="58">
        <f>Niagara2!R29</f>
        <v>100</v>
      </c>
      <c r="L28" s="58">
        <f>Niagara2!X29</f>
        <v>100</v>
      </c>
      <c r="M28" s="111">
        <f t="shared" si="2"/>
        <v>300</v>
      </c>
      <c r="N28" s="103">
        <f t="shared" ca="1" si="3"/>
        <v>573</v>
      </c>
      <c r="O28" s="51">
        <f t="shared" ca="1" si="0"/>
        <v>1</v>
      </c>
      <c r="P28" s="104"/>
    </row>
    <row r="29" spans="1:16" x14ac:dyDescent="0.25">
      <c r="A29" s="18">
        <v>26</v>
      </c>
      <c r="B29" s="102">
        <v>138</v>
      </c>
      <c r="C29" s="101" t="s">
        <v>31</v>
      </c>
      <c r="D29" s="98" t="s">
        <v>87</v>
      </c>
      <c r="E29" s="106">
        <f>Niagara1!J31</f>
        <v>62</v>
      </c>
      <c r="F29" s="106">
        <f>Niagara1!R31</f>
        <v>64</v>
      </c>
      <c r="G29" s="106">
        <f ca="1">Niagara1!X31</f>
        <v>64</v>
      </c>
      <c r="H29" s="106">
        <f t="shared" ca="1" si="1"/>
        <v>190</v>
      </c>
      <c r="I29" s="21"/>
      <c r="J29" s="58">
        <f>Niagara2!J31</f>
        <v>100</v>
      </c>
      <c r="K29" s="58">
        <f>Niagara2!R31</f>
        <v>100</v>
      </c>
      <c r="L29" s="58">
        <f>Niagara2!X31</f>
        <v>100</v>
      </c>
      <c r="M29" s="111">
        <f t="shared" si="2"/>
        <v>300</v>
      </c>
      <c r="N29" s="52">
        <f t="shared" ca="1" si="3"/>
        <v>490</v>
      </c>
      <c r="O29" s="51">
        <f t="shared" ca="1" si="0"/>
        <v>21</v>
      </c>
      <c r="P29" s="21"/>
    </row>
  </sheetData>
  <mergeCells count="2">
    <mergeCell ref="E2:N2"/>
    <mergeCell ref="B1:P1"/>
  </mergeCells>
  <pageMargins left="0.25" right="0.25" top="0.75" bottom="0.75" header="0.3" footer="0.3"/>
  <pageSetup scale="89" orientation="landscape" verticalDpi="300" r:id="rId1"/>
  <ignoredErrors>
    <ignoredError sqref="J11:L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3"/>
  <sheetViews>
    <sheetView workbookViewId="0">
      <selection activeCell="N16" sqref="N16"/>
    </sheetView>
  </sheetViews>
  <sheetFormatPr defaultRowHeight="15" x14ac:dyDescent="0.25"/>
  <cols>
    <col min="1" max="1" width="7.7109375" style="4" customWidth="1"/>
    <col min="2" max="2" width="26" style="4" customWidth="1"/>
    <col min="3" max="3" width="25" style="4" customWidth="1"/>
    <col min="4" max="4" width="3.5703125" style="4" customWidth="1"/>
    <col min="5" max="5" width="6" style="4" customWidth="1"/>
    <col min="6" max="6" width="5.28515625" style="4" customWidth="1"/>
    <col min="7" max="7" width="6.28515625" style="4" customWidth="1"/>
    <col min="8" max="8" width="3.42578125" style="4" customWidth="1"/>
    <col min="9" max="9" width="7.5703125" style="4" customWidth="1"/>
    <col min="10" max="10" width="7.28515625" style="4" customWidth="1"/>
    <col min="11" max="11" width="3.85546875" style="4" customWidth="1"/>
    <col min="12" max="16384" width="9.140625" style="4"/>
  </cols>
  <sheetData>
    <row r="1" spans="1:11" ht="20.25" customHeight="1" x14ac:dyDescent="0.35">
      <c r="A1" s="198" t="s">
        <v>16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20.100000000000001" customHeight="1" x14ac:dyDescent="0.35">
      <c r="A2" s="25"/>
      <c r="B2" s="25"/>
      <c r="C2" s="200" t="s">
        <v>8</v>
      </c>
      <c r="D2" s="201"/>
      <c r="E2" s="201"/>
      <c r="F2" s="201"/>
      <c r="G2" s="201"/>
      <c r="H2" s="201"/>
      <c r="I2" s="201"/>
      <c r="J2" s="201"/>
      <c r="K2" s="202"/>
    </row>
    <row r="3" spans="1:11" ht="60" x14ac:dyDescent="0.25">
      <c r="A3" s="29" t="s">
        <v>2</v>
      </c>
      <c r="B3" s="29" t="s">
        <v>41</v>
      </c>
      <c r="C3" s="13" t="s">
        <v>42</v>
      </c>
      <c r="D3" s="82"/>
      <c r="E3" s="13" t="s">
        <v>36</v>
      </c>
      <c r="F3" s="13" t="s">
        <v>37</v>
      </c>
      <c r="G3" s="30" t="s">
        <v>38</v>
      </c>
      <c r="H3" s="80"/>
      <c r="I3" s="31" t="s">
        <v>35</v>
      </c>
      <c r="J3" s="32" t="s">
        <v>21</v>
      </c>
      <c r="K3" s="83"/>
    </row>
    <row r="4" spans="1:11" ht="15.75" x14ac:dyDescent="0.25">
      <c r="A4" s="124">
        <v>104</v>
      </c>
      <c r="B4" s="125" t="s">
        <v>26</v>
      </c>
      <c r="C4" s="125" t="s">
        <v>63</v>
      </c>
      <c r="D4" s="33"/>
      <c r="E4" s="58">
        <f>Oswego!I4</f>
        <v>100</v>
      </c>
      <c r="F4" s="58">
        <f>Oswego!Q4</f>
        <v>100</v>
      </c>
      <c r="G4" s="58">
        <f>Oswego!W4</f>
        <v>100</v>
      </c>
      <c r="H4" s="81"/>
      <c r="I4" s="52">
        <f t="shared" ref="I4:I13" si="0">E4+F4+G4</f>
        <v>300</v>
      </c>
      <c r="J4" s="51">
        <f t="shared" ref="J4:J13" si="1">RANK(I4,$I$4:$I$13)</f>
        <v>1</v>
      </c>
      <c r="K4" s="61"/>
    </row>
    <row r="5" spans="1:11" ht="15.75" x14ac:dyDescent="0.25">
      <c r="A5" s="124">
        <v>105</v>
      </c>
      <c r="B5" s="125" t="s">
        <v>25</v>
      </c>
      <c r="C5" s="125" t="s">
        <v>64</v>
      </c>
      <c r="D5" s="33"/>
      <c r="E5" s="58">
        <f>Oswego!I5</f>
        <v>100</v>
      </c>
      <c r="F5" s="58">
        <f>Oswego!Q5</f>
        <v>100</v>
      </c>
      <c r="G5" s="58">
        <f>Oswego!W5</f>
        <v>100</v>
      </c>
      <c r="H5" s="81"/>
      <c r="I5" s="52">
        <f t="shared" si="0"/>
        <v>300</v>
      </c>
      <c r="J5" s="51">
        <f t="shared" si="1"/>
        <v>1</v>
      </c>
      <c r="K5" s="61"/>
    </row>
    <row r="6" spans="1:11" ht="15.75" x14ac:dyDescent="0.25">
      <c r="A6" s="124">
        <v>106</v>
      </c>
      <c r="B6" s="125" t="s">
        <v>105</v>
      </c>
      <c r="C6" s="125" t="s">
        <v>106</v>
      </c>
      <c r="D6" s="33"/>
      <c r="E6" s="58">
        <f>Oswego!I6</f>
        <v>100</v>
      </c>
      <c r="F6" s="58">
        <f>Oswego!Q6</f>
        <v>100</v>
      </c>
      <c r="G6" s="58">
        <f>Oswego!W6</f>
        <v>100</v>
      </c>
      <c r="H6" s="81"/>
      <c r="I6" s="52">
        <f t="shared" si="0"/>
        <v>300</v>
      </c>
      <c r="J6" s="81">
        <f t="shared" si="1"/>
        <v>1</v>
      </c>
      <c r="K6" s="61"/>
    </row>
    <row r="7" spans="1:11" ht="15.75" x14ac:dyDescent="0.25">
      <c r="A7" s="124">
        <v>114</v>
      </c>
      <c r="B7" s="124" t="s">
        <v>107</v>
      </c>
      <c r="C7" s="123" t="s">
        <v>98</v>
      </c>
      <c r="D7" s="33"/>
      <c r="E7" s="58">
        <f>Oswego!I7</f>
        <v>100</v>
      </c>
      <c r="F7" s="58">
        <f>Oswego!Q7</f>
        <v>100</v>
      </c>
      <c r="G7" s="58">
        <f>Oswego!W7</f>
        <v>100</v>
      </c>
      <c r="H7" s="81"/>
      <c r="I7" s="52">
        <f t="shared" si="0"/>
        <v>300</v>
      </c>
      <c r="J7" s="51">
        <f t="shared" si="1"/>
        <v>1</v>
      </c>
      <c r="K7" s="61"/>
    </row>
    <row r="8" spans="1:11" ht="15.75" x14ac:dyDescent="0.25">
      <c r="A8" s="124">
        <v>118</v>
      </c>
      <c r="B8" s="124" t="s">
        <v>100</v>
      </c>
      <c r="C8" s="124" t="s">
        <v>72</v>
      </c>
      <c r="D8" s="33"/>
      <c r="E8" s="58">
        <f>Oswego!I8</f>
        <v>100</v>
      </c>
      <c r="F8" s="58">
        <f>Oswego!Q8</f>
        <v>100</v>
      </c>
      <c r="G8" s="58">
        <f>Oswego!W8</f>
        <v>100</v>
      </c>
      <c r="H8" s="81"/>
      <c r="I8" s="52">
        <f t="shared" si="0"/>
        <v>300</v>
      </c>
      <c r="J8" s="51">
        <f t="shared" si="1"/>
        <v>1</v>
      </c>
      <c r="K8" s="61"/>
    </row>
    <row r="9" spans="1:11" ht="15.75" x14ac:dyDescent="0.25">
      <c r="A9" s="124">
        <v>125</v>
      </c>
      <c r="B9" s="124" t="s">
        <v>108</v>
      </c>
      <c r="C9" s="123" t="s">
        <v>109</v>
      </c>
      <c r="D9" s="33"/>
      <c r="E9" s="58">
        <f>Oswego!I9</f>
        <v>100</v>
      </c>
      <c r="F9" s="58">
        <f>Oswego!Q9</f>
        <v>100</v>
      </c>
      <c r="G9" s="58">
        <f>Oswego!W9</f>
        <v>100</v>
      </c>
      <c r="H9" s="81"/>
      <c r="I9" s="52">
        <f t="shared" si="0"/>
        <v>300</v>
      </c>
      <c r="J9" s="81">
        <f t="shared" si="1"/>
        <v>1</v>
      </c>
      <c r="K9" s="61"/>
    </row>
    <row r="10" spans="1:11" ht="15.75" x14ac:dyDescent="0.25">
      <c r="A10" s="124">
        <v>128</v>
      </c>
      <c r="B10" s="124" t="s">
        <v>24</v>
      </c>
      <c r="C10" s="123" t="s">
        <v>79</v>
      </c>
      <c r="D10" s="33"/>
      <c r="E10" s="58">
        <f>Oswego!I10</f>
        <v>100</v>
      </c>
      <c r="F10" s="58">
        <f>Oswego!Q10</f>
        <v>100</v>
      </c>
      <c r="G10" s="58">
        <f>Oswego!W10</f>
        <v>100</v>
      </c>
      <c r="H10" s="81"/>
      <c r="I10" s="52">
        <f t="shared" si="0"/>
        <v>300</v>
      </c>
      <c r="J10" s="51">
        <f t="shared" si="1"/>
        <v>1</v>
      </c>
      <c r="K10" s="61"/>
    </row>
    <row r="11" spans="1:11" ht="15.75" x14ac:dyDescent="0.25">
      <c r="A11" s="124">
        <v>129</v>
      </c>
      <c r="B11" s="124" t="s">
        <v>30</v>
      </c>
      <c r="C11" s="123" t="s">
        <v>110</v>
      </c>
      <c r="D11" s="33"/>
      <c r="E11" s="58">
        <f>Oswego!I11</f>
        <v>100</v>
      </c>
      <c r="F11" s="58">
        <f>Oswego!Q11</f>
        <v>100</v>
      </c>
      <c r="G11" s="58">
        <f>Oswego!W11</f>
        <v>100</v>
      </c>
      <c r="H11" s="81"/>
      <c r="I11" s="52">
        <f t="shared" si="0"/>
        <v>300</v>
      </c>
      <c r="J11" s="51">
        <f t="shared" si="1"/>
        <v>1</v>
      </c>
      <c r="K11" s="61"/>
    </row>
    <row r="12" spans="1:11" ht="15.75" x14ac:dyDescent="0.25">
      <c r="A12" s="124">
        <v>132</v>
      </c>
      <c r="B12" s="124" t="s">
        <v>111</v>
      </c>
      <c r="C12" s="125" t="s">
        <v>83</v>
      </c>
      <c r="D12" s="33"/>
      <c r="E12" s="58">
        <f>Oswego!I12</f>
        <v>100</v>
      </c>
      <c r="F12" s="58">
        <f>Oswego!Q12</f>
        <v>100</v>
      </c>
      <c r="G12" s="58">
        <f>Oswego!W12</f>
        <v>100</v>
      </c>
      <c r="H12" s="81"/>
      <c r="I12" s="52">
        <f t="shared" si="0"/>
        <v>300</v>
      </c>
      <c r="J12" s="51">
        <f t="shared" si="1"/>
        <v>1</v>
      </c>
      <c r="K12" s="61"/>
    </row>
    <row r="13" spans="1:11" ht="15.75" x14ac:dyDescent="0.25">
      <c r="A13" s="124">
        <v>133</v>
      </c>
      <c r="B13" s="124" t="s">
        <v>23</v>
      </c>
      <c r="C13" s="123" t="s">
        <v>84</v>
      </c>
      <c r="D13" s="33"/>
      <c r="E13" s="58">
        <f>Oswego!I13</f>
        <v>100</v>
      </c>
      <c r="F13" s="58">
        <f>Oswego!Q13</f>
        <v>100</v>
      </c>
      <c r="G13" s="58">
        <f>Oswego!W13</f>
        <v>100</v>
      </c>
      <c r="H13" s="81"/>
      <c r="I13" s="52">
        <f t="shared" si="0"/>
        <v>300</v>
      </c>
      <c r="J13" s="81">
        <f t="shared" si="1"/>
        <v>1</v>
      </c>
      <c r="K13" s="61"/>
    </row>
  </sheetData>
  <mergeCells count="2">
    <mergeCell ref="A1:K1"/>
    <mergeCell ref="C2:K2"/>
  </mergeCells>
  <pageMargins left="0.7" right="0.7" top="0.75" bottom="0.75" header="0.3" footer="0.3"/>
  <pageSetup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2"/>
  <sheetViews>
    <sheetView workbookViewId="0">
      <selection activeCell="G16" sqref="G16"/>
    </sheetView>
  </sheetViews>
  <sheetFormatPr defaultRowHeight="15" x14ac:dyDescent="0.25"/>
  <cols>
    <col min="1" max="1" width="9.140625" style="4"/>
    <col min="2" max="2" width="25.140625" style="4" customWidth="1"/>
    <col min="3" max="3" width="3.5703125" style="4" customWidth="1"/>
    <col min="4" max="4" width="8.7109375" style="4" customWidth="1"/>
    <col min="5" max="5" width="8.140625" style="4" customWidth="1"/>
    <col min="6" max="6" width="7.140625" style="4" customWidth="1"/>
    <col min="7" max="7" width="7.7109375" style="4" customWidth="1"/>
    <col min="8" max="8" width="3.85546875" style="4" customWidth="1"/>
    <col min="9" max="16384" width="9.140625" style="4"/>
  </cols>
  <sheetData>
    <row r="1" spans="1:8" ht="20.25" thickTop="1" thickBot="1" x14ac:dyDescent="0.35">
      <c r="A1" s="36"/>
      <c r="B1" s="37" t="s">
        <v>22</v>
      </c>
      <c r="C1" s="38"/>
      <c r="D1" s="203" t="s">
        <v>8</v>
      </c>
      <c r="E1" s="204"/>
      <c r="F1" s="204"/>
      <c r="G1" s="205"/>
      <c r="H1" s="28"/>
    </row>
    <row r="2" spans="1:8" ht="46.5" thickTop="1" thickBot="1" x14ac:dyDescent="0.3">
      <c r="A2" s="39" t="s">
        <v>2</v>
      </c>
      <c r="B2" s="40" t="s">
        <v>3</v>
      </c>
      <c r="C2" s="26"/>
      <c r="D2" s="41" t="s">
        <v>10</v>
      </c>
      <c r="E2" s="41" t="s">
        <v>11</v>
      </c>
      <c r="F2" s="41" t="s">
        <v>9</v>
      </c>
      <c r="G2" s="84" t="s">
        <v>34</v>
      </c>
      <c r="H2" s="28"/>
    </row>
    <row r="3" spans="1:8" ht="16.5" thickTop="1" x14ac:dyDescent="0.25">
      <c r="A3" s="124">
        <v>104</v>
      </c>
      <c r="B3" s="125" t="s">
        <v>26</v>
      </c>
      <c r="C3" s="33"/>
      <c r="D3" s="58">
        <f ca="1">'Niagara Cup'!N5</f>
        <v>486</v>
      </c>
      <c r="E3" s="58">
        <f>'Eastern Cup'!I4</f>
        <v>300</v>
      </c>
      <c r="F3" s="58">
        <f t="shared" ref="F3:F12" ca="1" si="0">D3+E3</f>
        <v>786</v>
      </c>
      <c r="G3" s="58" t="e">
        <f t="shared" ref="G3:G12" ca="1" si="1">RANK(F3,$F$3:$F$12)</f>
        <v>#REF!</v>
      </c>
      <c r="H3" s="28"/>
    </row>
    <row r="4" spans="1:8" ht="15.75" x14ac:dyDescent="0.25">
      <c r="A4" s="124">
        <v>105</v>
      </c>
      <c r="B4" s="125" t="s">
        <v>25</v>
      </c>
      <c r="C4" s="33"/>
      <c r="D4" s="58">
        <f ca="1">'Niagara Cup'!N7</f>
        <v>507</v>
      </c>
      <c r="E4" s="58">
        <f>'Eastern Cup'!I5</f>
        <v>300</v>
      </c>
      <c r="F4" s="58">
        <f t="shared" ca="1" si="0"/>
        <v>807</v>
      </c>
      <c r="G4" s="58" t="e">
        <f t="shared" ca="1" si="1"/>
        <v>#REF!</v>
      </c>
      <c r="H4" s="28"/>
    </row>
    <row r="5" spans="1:8" ht="15.75" x14ac:dyDescent="0.25">
      <c r="A5" s="124">
        <v>106</v>
      </c>
      <c r="B5" s="125" t="s">
        <v>105</v>
      </c>
      <c r="C5" s="33"/>
      <c r="D5" s="58">
        <f ca="1">'Niagara Cup'!N8</f>
        <v>522</v>
      </c>
      <c r="E5" s="58">
        <f>'Eastern Cup'!I6</f>
        <v>300</v>
      </c>
      <c r="F5" s="58">
        <f t="shared" ca="1" si="0"/>
        <v>822</v>
      </c>
      <c r="G5" s="58" t="e">
        <f t="shared" ca="1" si="1"/>
        <v>#REF!</v>
      </c>
      <c r="H5" s="28"/>
    </row>
    <row r="6" spans="1:8" ht="15.75" x14ac:dyDescent="0.25">
      <c r="A6" s="124">
        <v>114</v>
      </c>
      <c r="B6" s="124" t="s">
        <v>107</v>
      </c>
      <c r="C6" s="33"/>
      <c r="D6" s="58">
        <f ca="1">'Niagara Cup'!N14</f>
        <v>487</v>
      </c>
      <c r="E6" s="58">
        <f>'Eastern Cup'!I7</f>
        <v>300</v>
      </c>
      <c r="F6" s="58">
        <f t="shared" ca="1" si="0"/>
        <v>787</v>
      </c>
      <c r="G6" s="58" t="e">
        <f t="shared" ca="1" si="1"/>
        <v>#REF!</v>
      </c>
      <c r="H6" s="28"/>
    </row>
    <row r="7" spans="1:8" ht="15.75" x14ac:dyDescent="0.25">
      <c r="A7" s="124">
        <v>118</v>
      </c>
      <c r="B7" s="124" t="s">
        <v>100</v>
      </c>
      <c r="C7" s="33"/>
      <c r="D7" s="58">
        <f ca="1">'Niagara Cup'!N18</f>
        <v>551</v>
      </c>
      <c r="E7" s="58">
        <f>'Eastern Cup'!I8</f>
        <v>300</v>
      </c>
      <c r="F7" s="58">
        <f t="shared" ca="1" si="0"/>
        <v>851</v>
      </c>
      <c r="G7" s="58" t="e">
        <f t="shared" ca="1" si="1"/>
        <v>#REF!</v>
      </c>
      <c r="H7" s="28"/>
    </row>
    <row r="8" spans="1:8" ht="15.75" x14ac:dyDescent="0.25">
      <c r="A8" s="124">
        <v>125</v>
      </c>
      <c r="B8" s="124" t="s">
        <v>108</v>
      </c>
      <c r="C8" s="33"/>
      <c r="D8" s="58">
        <f ca="1">'Niagara Cup'!N21</f>
        <v>533</v>
      </c>
      <c r="E8" s="58">
        <f>'Eastern Cup'!I9</f>
        <v>300</v>
      </c>
      <c r="F8" s="58">
        <f t="shared" ca="1" si="0"/>
        <v>833</v>
      </c>
      <c r="G8" s="58" t="e">
        <f t="shared" ca="1" si="1"/>
        <v>#REF!</v>
      </c>
      <c r="H8" s="28"/>
    </row>
    <row r="9" spans="1:8" ht="15.75" x14ac:dyDescent="0.25">
      <c r="A9" s="124">
        <v>128</v>
      </c>
      <c r="B9" s="124" t="s">
        <v>24</v>
      </c>
      <c r="C9" s="33"/>
      <c r="D9" s="58">
        <f ca="1">'Niagara Cup'!N24</f>
        <v>554</v>
      </c>
      <c r="E9" s="58">
        <f>'Eastern Cup'!I10</f>
        <v>300</v>
      </c>
      <c r="F9" s="58">
        <f t="shared" ca="1" si="0"/>
        <v>854</v>
      </c>
      <c r="G9" s="58" t="e">
        <f t="shared" ca="1" si="1"/>
        <v>#REF!</v>
      </c>
      <c r="H9" s="28"/>
    </row>
    <row r="10" spans="1:8" ht="15.75" x14ac:dyDescent="0.25">
      <c r="A10" s="124">
        <v>129</v>
      </c>
      <c r="B10" s="124" t="s">
        <v>30</v>
      </c>
      <c r="C10" s="33"/>
      <c r="D10" s="58">
        <f ca="1">'Niagara Cup'!N25</f>
        <v>555</v>
      </c>
      <c r="E10" s="58">
        <f>'Eastern Cup'!I11</f>
        <v>300</v>
      </c>
      <c r="F10" s="58">
        <f t="shared" ca="1" si="0"/>
        <v>855</v>
      </c>
      <c r="G10" s="58" t="e">
        <f t="shared" ca="1" si="1"/>
        <v>#REF!</v>
      </c>
      <c r="H10" s="28"/>
    </row>
    <row r="11" spans="1:8" ht="15.75" x14ac:dyDescent="0.25">
      <c r="A11" s="124">
        <v>132</v>
      </c>
      <c r="B11" s="124" t="s">
        <v>111</v>
      </c>
      <c r="C11" s="33"/>
      <c r="D11" s="58">
        <f ca="1">'Niagara Cup'!N26</f>
        <v>496</v>
      </c>
      <c r="E11" s="58">
        <f>'Eastern Cup'!I12</f>
        <v>300</v>
      </c>
      <c r="F11" s="58">
        <f t="shared" ca="1" si="0"/>
        <v>796</v>
      </c>
      <c r="G11" s="58" t="e">
        <f t="shared" ca="1" si="1"/>
        <v>#REF!</v>
      </c>
      <c r="H11" s="28"/>
    </row>
    <row r="12" spans="1:8" ht="15.75" x14ac:dyDescent="0.25">
      <c r="A12" s="124">
        <v>133</v>
      </c>
      <c r="B12" s="124" t="s">
        <v>23</v>
      </c>
      <c r="C12" s="33"/>
      <c r="D12" s="58" t="e">
        <f>'Niagara Cup'!#REF!</f>
        <v>#REF!</v>
      </c>
      <c r="E12" s="58">
        <f>'Eastern Cup'!I13</f>
        <v>300</v>
      </c>
      <c r="F12" s="58" t="e">
        <f t="shared" si="0"/>
        <v>#REF!</v>
      </c>
      <c r="G12" s="58" t="e">
        <f t="shared" si="1"/>
        <v>#REF!</v>
      </c>
      <c r="H12" s="28"/>
    </row>
  </sheetData>
  <mergeCells count="1">
    <mergeCell ref="D1:G1"/>
  </mergeCells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topLeftCell="A10" workbookViewId="0">
      <selection activeCell="F32" sqref="F32"/>
    </sheetView>
  </sheetViews>
  <sheetFormatPr defaultRowHeight="15" x14ac:dyDescent="0.25"/>
  <cols>
    <col min="1" max="1" width="9.42578125" customWidth="1"/>
    <col min="2" max="2" width="9.140625" customWidth="1"/>
  </cols>
  <sheetData>
    <row r="1" spans="1:10" x14ac:dyDescent="0.25">
      <c r="A1" s="206" t="s">
        <v>93</v>
      </c>
      <c r="B1" s="206"/>
      <c r="C1" s="43"/>
      <c r="E1" s="206" t="s">
        <v>92</v>
      </c>
      <c r="F1" s="206"/>
      <c r="G1" s="42"/>
      <c r="I1" s="206" t="s">
        <v>91</v>
      </c>
      <c r="J1" s="206"/>
    </row>
    <row r="2" spans="1:10" x14ac:dyDescent="0.25">
      <c r="A2" t="s">
        <v>0</v>
      </c>
      <c r="B2" t="s">
        <v>1</v>
      </c>
      <c r="E2" t="s">
        <v>0</v>
      </c>
      <c r="F2" t="s">
        <v>1</v>
      </c>
      <c r="I2" t="s">
        <v>0</v>
      </c>
      <c r="J2" t="s">
        <v>1</v>
      </c>
    </row>
    <row r="3" spans="1:10" x14ac:dyDescent="0.25">
      <c r="A3" s="1">
        <v>1</v>
      </c>
      <c r="B3">
        <v>100</v>
      </c>
      <c r="E3" s="72">
        <v>1</v>
      </c>
      <c r="F3">
        <v>100</v>
      </c>
      <c r="I3" s="72">
        <v>1</v>
      </c>
      <c r="J3">
        <v>100</v>
      </c>
    </row>
    <row r="4" spans="1:10" x14ac:dyDescent="0.25">
      <c r="A4" s="1">
        <v>2</v>
      </c>
      <c r="B4">
        <v>97</v>
      </c>
      <c r="E4" s="72">
        <v>2</v>
      </c>
      <c r="F4">
        <v>97</v>
      </c>
      <c r="I4" s="72">
        <v>2</v>
      </c>
      <c r="J4">
        <v>97</v>
      </c>
    </row>
    <row r="5" spans="1:10" x14ac:dyDescent="0.25">
      <c r="A5" s="1">
        <v>3</v>
      </c>
      <c r="B5">
        <v>94</v>
      </c>
      <c r="E5" s="72">
        <v>3</v>
      </c>
      <c r="F5">
        <v>94</v>
      </c>
      <c r="I5" s="72">
        <v>3</v>
      </c>
      <c r="J5">
        <v>94</v>
      </c>
    </row>
    <row r="6" spans="1:10" x14ac:dyDescent="0.25">
      <c r="A6" s="1">
        <v>4</v>
      </c>
      <c r="B6">
        <v>91</v>
      </c>
      <c r="E6" s="72">
        <v>4</v>
      </c>
      <c r="F6">
        <v>91</v>
      </c>
      <c r="I6" s="72">
        <v>4</v>
      </c>
      <c r="J6">
        <v>91</v>
      </c>
    </row>
    <row r="7" spans="1:10" x14ac:dyDescent="0.25">
      <c r="A7" s="1">
        <v>5</v>
      </c>
      <c r="B7">
        <v>88</v>
      </c>
      <c r="E7" s="72">
        <v>5</v>
      </c>
      <c r="F7">
        <v>88</v>
      </c>
      <c r="I7" s="72">
        <v>5</v>
      </c>
      <c r="J7">
        <v>88</v>
      </c>
    </row>
    <row r="8" spans="1:10" x14ac:dyDescent="0.25">
      <c r="A8" s="1">
        <v>6</v>
      </c>
      <c r="B8">
        <v>85</v>
      </c>
      <c r="E8" s="72">
        <v>6</v>
      </c>
      <c r="F8">
        <v>85</v>
      </c>
      <c r="I8" s="72">
        <v>6</v>
      </c>
      <c r="J8">
        <v>85</v>
      </c>
    </row>
    <row r="9" spans="1:10" x14ac:dyDescent="0.25">
      <c r="A9" s="1">
        <v>7</v>
      </c>
      <c r="B9">
        <v>82</v>
      </c>
      <c r="E9" s="72">
        <v>7</v>
      </c>
      <c r="F9">
        <v>82</v>
      </c>
      <c r="I9" s="72">
        <v>7</v>
      </c>
      <c r="J9">
        <v>82</v>
      </c>
    </row>
    <row r="10" spans="1:10" x14ac:dyDescent="0.25">
      <c r="A10" s="1">
        <v>8</v>
      </c>
      <c r="B10">
        <f t="shared" ref="B10:B15" si="0">B9-2</f>
        <v>80</v>
      </c>
      <c r="E10" s="72">
        <v>8</v>
      </c>
      <c r="F10">
        <f t="shared" ref="F10:F15" si="1">F9-2</f>
        <v>80</v>
      </c>
      <c r="I10" s="72">
        <v>8</v>
      </c>
      <c r="J10">
        <f t="shared" ref="J10:J15" si="2">J9-2</f>
        <v>80</v>
      </c>
    </row>
    <row r="11" spans="1:10" x14ac:dyDescent="0.25">
      <c r="A11" s="1">
        <v>9</v>
      </c>
      <c r="B11">
        <f t="shared" si="0"/>
        <v>78</v>
      </c>
      <c r="E11" s="72">
        <v>9</v>
      </c>
      <c r="F11">
        <f t="shared" si="1"/>
        <v>78</v>
      </c>
      <c r="I11" s="72">
        <v>9</v>
      </c>
      <c r="J11">
        <f t="shared" si="2"/>
        <v>78</v>
      </c>
    </row>
    <row r="12" spans="1:10" x14ac:dyDescent="0.25">
      <c r="A12" s="1">
        <v>10</v>
      </c>
      <c r="B12">
        <f t="shared" si="0"/>
        <v>76</v>
      </c>
      <c r="E12" s="72">
        <v>10</v>
      </c>
      <c r="F12">
        <f t="shared" si="1"/>
        <v>76</v>
      </c>
      <c r="I12" s="72">
        <v>10</v>
      </c>
      <c r="J12">
        <f t="shared" si="2"/>
        <v>76</v>
      </c>
    </row>
    <row r="13" spans="1:10" x14ac:dyDescent="0.25">
      <c r="A13" s="2">
        <v>11</v>
      </c>
      <c r="B13">
        <f t="shared" si="0"/>
        <v>74</v>
      </c>
      <c r="E13" s="72">
        <v>11</v>
      </c>
      <c r="F13">
        <f t="shared" si="1"/>
        <v>74</v>
      </c>
      <c r="I13" s="72">
        <v>11</v>
      </c>
      <c r="J13">
        <f t="shared" si="2"/>
        <v>74</v>
      </c>
    </row>
    <row r="14" spans="1:10" x14ac:dyDescent="0.25">
      <c r="A14" s="2">
        <v>12</v>
      </c>
      <c r="B14">
        <f t="shared" si="0"/>
        <v>72</v>
      </c>
      <c r="E14" s="72">
        <v>12</v>
      </c>
      <c r="F14">
        <f t="shared" si="1"/>
        <v>72</v>
      </c>
      <c r="I14" s="72">
        <v>12</v>
      </c>
      <c r="J14">
        <f t="shared" si="2"/>
        <v>72</v>
      </c>
    </row>
    <row r="15" spans="1:10" x14ac:dyDescent="0.25">
      <c r="A15" s="2">
        <v>13</v>
      </c>
      <c r="B15">
        <f t="shared" si="0"/>
        <v>70</v>
      </c>
      <c r="E15" s="72">
        <v>13</v>
      </c>
      <c r="F15">
        <f t="shared" si="1"/>
        <v>70</v>
      </c>
      <c r="I15" s="72">
        <v>13</v>
      </c>
      <c r="J15">
        <f t="shared" si="2"/>
        <v>70</v>
      </c>
    </row>
    <row r="16" spans="1:10" x14ac:dyDescent="0.25">
      <c r="A16" s="2">
        <v>14</v>
      </c>
      <c r="B16">
        <v>69</v>
      </c>
      <c r="E16" s="72">
        <v>14</v>
      </c>
      <c r="F16">
        <v>69</v>
      </c>
      <c r="I16" s="72">
        <v>14</v>
      </c>
      <c r="J16">
        <v>69</v>
      </c>
    </row>
    <row r="17" spans="1:10" x14ac:dyDescent="0.25">
      <c r="A17" s="2">
        <v>15</v>
      </c>
      <c r="B17">
        <v>68</v>
      </c>
      <c r="E17" s="72">
        <v>15</v>
      </c>
      <c r="F17">
        <v>68</v>
      </c>
      <c r="I17" s="72">
        <v>15</v>
      </c>
      <c r="J17">
        <v>68</v>
      </c>
    </row>
    <row r="18" spans="1:10" x14ac:dyDescent="0.25">
      <c r="A18" s="2">
        <v>16</v>
      </c>
      <c r="B18">
        <v>67</v>
      </c>
      <c r="E18" s="72">
        <v>16</v>
      </c>
      <c r="F18">
        <v>67</v>
      </c>
      <c r="I18" s="72">
        <v>16</v>
      </c>
      <c r="J18">
        <v>67</v>
      </c>
    </row>
    <row r="19" spans="1:10" x14ac:dyDescent="0.25">
      <c r="A19" s="2">
        <v>17</v>
      </c>
      <c r="B19">
        <v>66</v>
      </c>
      <c r="E19" s="72">
        <v>17</v>
      </c>
      <c r="F19">
        <v>66</v>
      </c>
      <c r="I19" s="72">
        <v>17</v>
      </c>
      <c r="J19">
        <v>66</v>
      </c>
    </row>
    <row r="20" spans="1:10" x14ac:dyDescent="0.25">
      <c r="A20" s="2">
        <v>18</v>
      </c>
      <c r="B20">
        <v>65</v>
      </c>
      <c r="E20" s="72">
        <v>18</v>
      </c>
      <c r="F20">
        <v>65</v>
      </c>
      <c r="I20" s="72">
        <v>18</v>
      </c>
      <c r="J20">
        <v>65</v>
      </c>
    </row>
    <row r="21" spans="1:10" x14ac:dyDescent="0.25">
      <c r="A21" s="2">
        <v>19</v>
      </c>
      <c r="B21">
        <v>64</v>
      </c>
      <c r="E21" s="72">
        <v>19</v>
      </c>
      <c r="F21">
        <v>64</v>
      </c>
      <c r="I21" s="72">
        <v>19</v>
      </c>
      <c r="J21">
        <v>64</v>
      </c>
    </row>
    <row r="22" spans="1:10" x14ac:dyDescent="0.25">
      <c r="A22" s="2">
        <v>20</v>
      </c>
      <c r="B22">
        <v>63</v>
      </c>
      <c r="E22" s="72">
        <v>20</v>
      </c>
      <c r="F22">
        <v>63</v>
      </c>
      <c r="I22" s="72">
        <v>20</v>
      </c>
      <c r="J22">
        <v>63</v>
      </c>
    </row>
    <row r="23" spans="1:10" x14ac:dyDescent="0.25">
      <c r="A23" s="2">
        <v>21</v>
      </c>
      <c r="B23">
        <v>62</v>
      </c>
      <c r="E23" s="72">
        <v>21</v>
      </c>
      <c r="F23">
        <v>62</v>
      </c>
      <c r="I23" s="72">
        <v>21</v>
      </c>
      <c r="J23">
        <v>62</v>
      </c>
    </row>
    <row r="24" spans="1:10" x14ac:dyDescent="0.25">
      <c r="A24" s="2">
        <v>22</v>
      </c>
      <c r="B24">
        <v>62</v>
      </c>
      <c r="E24" s="72">
        <v>22</v>
      </c>
      <c r="F24">
        <v>62</v>
      </c>
      <c r="I24" s="72">
        <v>22</v>
      </c>
      <c r="J24">
        <v>62</v>
      </c>
    </row>
    <row r="25" spans="1:10" x14ac:dyDescent="0.25">
      <c r="A25" s="2">
        <v>23</v>
      </c>
      <c r="B25">
        <v>62</v>
      </c>
      <c r="E25" s="72">
        <v>23</v>
      </c>
      <c r="F25">
        <v>62</v>
      </c>
      <c r="I25" s="72">
        <v>23</v>
      </c>
      <c r="J25">
        <v>62</v>
      </c>
    </row>
    <row r="26" spans="1:10" x14ac:dyDescent="0.25">
      <c r="A26" s="2">
        <v>24</v>
      </c>
      <c r="B26">
        <v>62</v>
      </c>
      <c r="E26" s="72">
        <v>24</v>
      </c>
      <c r="F26">
        <v>62</v>
      </c>
      <c r="I26" s="72">
        <v>24</v>
      </c>
      <c r="J26">
        <v>62</v>
      </c>
    </row>
    <row r="27" spans="1:10" x14ac:dyDescent="0.25">
      <c r="A27" s="2">
        <v>25</v>
      </c>
      <c r="B27">
        <v>62</v>
      </c>
      <c r="E27" s="72">
        <v>25</v>
      </c>
      <c r="F27">
        <v>62</v>
      </c>
      <c r="I27" s="72">
        <v>25</v>
      </c>
      <c r="J27">
        <v>62</v>
      </c>
    </row>
    <row r="28" spans="1:10" x14ac:dyDescent="0.25">
      <c r="A28" s="2">
        <v>26</v>
      </c>
      <c r="B28">
        <v>62</v>
      </c>
      <c r="E28" s="72">
        <v>26</v>
      </c>
      <c r="F28">
        <v>62</v>
      </c>
      <c r="I28" s="72">
        <v>26</v>
      </c>
      <c r="J28">
        <v>62</v>
      </c>
    </row>
    <row r="29" spans="1:10" x14ac:dyDescent="0.25">
      <c r="A29" s="2">
        <v>27</v>
      </c>
      <c r="B29">
        <v>62</v>
      </c>
      <c r="E29" s="72">
        <v>27</v>
      </c>
      <c r="F29">
        <v>62</v>
      </c>
      <c r="I29" s="72">
        <v>27</v>
      </c>
      <c r="J29">
        <v>62</v>
      </c>
    </row>
    <row r="30" spans="1:10" x14ac:dyDescent="0.25">
      <c r="A30" s="2">
        <v>28</v>
      </c>
      <c r="B30">
        <v>62</v>
      </c>
      <c r="E30" s="72">
        <v>28</v>
      </c>
      <c r="F30">
        <v>62</v>
      </c>
      <c r="I30" s="72">
        <v>28</v>
      </c>
      <c r="J30">
        <v>62</v>
      </c>
    </row>
    <row r="31" spans="1:10" x14ac:dyDescent="0.25">
      <c r="A31" s="2">
        <v>29</v>
      </c>
      <c r="B31">
        <v>62</v>
      </c>
      <c r="E31" s="72">
        <v>29</v>
      </c>
      <c r="F31">
        <v>62</v>
      </c>
      <c r="I31" s="72">
        <v>29</v>
      </c>
      <c r="J31">
        <v>62</v>
      </c>
    </row>
    <row r="32" spans="1:10" x14ac:dyDescent="0.25">
      <c r="A32" s="2">
        <v>30</v>
      </c>
      <c r="B32">
        <v>62</v>
      </c>
      <c r="E32" s="72">
        <v>30</v>
      </c>
      <c r="F32">
        <v>62</v>
      </c>
      <c r="I32" s="72">
        <v>30</v>
      </c>
      <c r="J32">
        <v>0</v>
      </c>
    </row>
    <row r="33" spans="1:10" x14ac:dyDescent="0.25">
      <c r="A33" s="2">
        <v>31</v>
      </c>
      <c r="B33">
        <v>62</v>
      </c>
      <c r="E33" s="72">
        <v>31</v>
      </c>
      <c r="F33">
        <v>62</v>
      </c>
      <c r="I33" s="72">
        <v>31</v>
      </c>
      <c r="J33">
        <v>0</v>
      </c>
    </row>
    <row r="34" spans="1:10" x14ac:dyDescent="0.25">
      <c r="A34" s="2">
        <v>32</v>
      </c>
      <c r="B34">
        <v>62</v>
      </c>
      <c r="E34" s="72">
        <v>32</v>
      </c>
      <c r="F34">
        <v>0</v>
      </c>
      <c r="I34" s="72">
        <v>32</v>
      </c>
      <c r="J34">
        <v>0</v>
      </c>
    </row>
    <row r="35" spans="1:10" x14ac:dyDescent="0.25">
      <c r="A35" s="2">
        <v>33</v>
      </c>
      <c r="B35">
        <v>62</v>
      </c>
      <c r="E35" s="72">
        <v>33</v>
      </c>
      <c r="F35">
        <v>0</v>
      </c>
      <c r="I35" s="72">
        <v>33</v>
      </c>
      <c r="J35">
        <v>0</v>
      </c>
    </row>
    <row r="36" spans="1:10" x14ac:dyDescent="0.25">
      <c r="A36" s="2">
        <v>34</v>
      </c>
      <c r="B36">
        <v>62</v>
      </c>
      <c r="E36" s="72">
        <v>34</v>
      </c>
      <c r="F36">
        <v>0</v>
      </c>
      <c r="I36" s="72">
        <v>34</v>
      </c>
      <c r="J36">
        <v>0</v>
      </c>
    </row>
    <row r="37" spans="1:10" x14ac:dyDescent="0.25">
      <c r="A37" s="2">
        <v>35</v>
      </c>
      <c r="B37">
        <v>62</v>
      </c>
      <c r="E37" s="72">
        <v>35</v>
      </c>
      <c r="F37">
        <v>0</v>
      </c>
      <c r="I37" s="72">
        <v>35</v>
      </c>
      <c r="J37">
        <v>0</v>
      </c>
    </row>
    <row r="38" spans="1:10" x14ac:dyDescent="0.25">
      <c r="A38" s="2">
        <v>36</v>
      </c>
      <c r="B38">
        <v>62</v>
      </c>
      <c r="E38" s="72">
        <v>36</v>
      </c>
      <c r="F38">
        <v>0</v>
      </c>
      <c r="I38" s="72">
        <v>36</v>
      </c>
      <c r="J38">
        <v>0</v>
      </c>
    </row>
    <row r="39" spans="1:10" x14ac:dyDescent="0.25">
      <c r="A39" s="2">
        <v>37</v>
      </c>
      <c r="B39">
        <v>62</v>
      </c>
      <c r="E39" s="72">
        <v>37</v>
      </c>
      <c r="F39">
        <v>0</v>
      </c>
      <c r="I39" s="72">
        <v>37</v>
      </c>
      <c r="J39">
        <v>0</v>
      </c>
    </row>
    <row r="40" spans="1:10" x14ac:dyDescent="0.25">
      <c r="A40" s="2">
        <v>38</v>
      </c>
      <c r="B40">
        <v>62</v>
      </c>
      <c r="E40" s="72">
        <v>38</v>
      </c>
      <c r="F40">
        <v>0</v>
      </c>
      <c r="I40" s="72">
        <v>38</v>
      </c>
      <c r="J40">
        <v>0</v>
      </c>
    </row>
    <row r="41" spans="1:10" x14ac:dyDescent="0.25">
      <c r="A41" s="2">
        <v>39</v>
      </c>
      <c r="B41">
        <v>0</v>
      </c>
      <c r="E41" s="72">
        <v>39</v>
      </c>
      <c r="F41">
        <v>0</v>
      </c>
      <c r="I41" s="72">
        <v>39</v>
      </c>
      <c r="J41">
        <v>0</v>
      </c>
    </row>
    <row r="42" spans="1:10" x14ac:dyDescent="0.25">
      <c r="A42" s="2">
        <v>40</v>
      </c>
      <c r="B42">
        <v>0</v>
      </c>
      <c r="E42" s="72">
        <v>40</v>
      </c>
      <c r="F42">
        <v>0</v>
      </c>
      <c r="I42" s="72">
        <v>40</v>
      </c>
      <c r="J42">
        <v>0</v>
      </c>
    </row>
    <row r="43" spans="1:10" x14ac:dyDescent="0.25">
      <c r="A43" s="2">
        <v>41</v>
      </c>
      <c r="B43">
        <v>0</v>
      </c>
      <c r="E43" s="72">
        <v>41</v>
      </c>
      <c r="F43">
        <v>0</v>
      </c>
      <c r="I43" s="72">
        <v>41</v>
      </c>
      <c r="J43">
        <v>0</v>
      </c>
    </row>
    <row r="44" spans="1:10" x14ac:dyDescent="0.25">
      <c r="A44" s="2">
        <v>42</v>
      </c>
      <c r="B44">
        <v>0</v>
      </c>
      <c r="E44" s="72">
        <v>42</v>
      </c>
      <c r="F44">
        <v>0</v>
      </c>
      <c r="I44" s="72">
        <v>42</v>
      </c>
      <c r="J44">
        <v>0</v>
      </c>
    </row>
    <row r="45" spans="1:10" x14ac:dyDescent="0.25">
      <c r="A45" s="2">
        <v>43</v>
      </c>
      <c r="B45">
        <v>0</v>
      </c>
      <c r="E45" s="72">
        <v>43</v>
      </c>
      <c r="F45">
        <v>0</v>
      </c>
      <c r="I45" s="72">
        <v>43</v>
      </c>
      <c r="J45">
        <v>0</v>
      </c>
    </row>
    <row r="46" spans="1:10" x14ac:dyDescent="0.25">
      <c r="A46" s="2">
        <v>44</v>
      </c>
      <c r="B46">
        <v>0</v>
      </c>
      <c r="E46" s="72">
        <v>44</v>
      </c>
      <c r="F46">
        <v>0</v>
      </c>
      <c r="I46" s="72">
        <v>44</v>
      </c>
      <c r="J46">
        <v>0</v>
      </c>
    </row>
    <row r="47" spans="1:10" x14ac:dyDescent="0.25">
      <c r="A47" s="2">
        <v>45</v>
      </c>
      <c r="B47">
        <v>0</v>
      </c>
      <c r="E47" s="72">
        <v>45</v>
      </c>
      <c r="F47">
        <v>0</v>
      </c>
      <c r="I47" s="72">
        <v>45</v>
      </c>
      <c r="J47">
        <v>0</v>
      </c>
    </row>
    <row r="48" spans="1:10" x14ac:dyDescent="0.25">
      <c r="A48" s="2">
        <v>46</v>
      </c>
      <c r="B48">
        <v>0</v>
      </c>
      <c r="E48" s="72">
        <v>46</v>
      </c>
      <c r="F48">
        <v>0</v>
      </c>
      <c r="I48" s="72">
        <v>46</v>
      </c>
      <c r="J48">
        <v>0</v>
      </c>
    </row>
    <row r="49" spans="1:10" x14ac:dyDescent="0.25">
      <c r="A49" s="2">
        <v>47</v>
      </c>
      <c r="B49">
        <v>0</v>
      </c>
      <c r="E49" s="72">
        <v>47</v>
      </c>
      <c r="F49">
        <v>0</v>
      </c>
      <c r="I49" s="72">
        <v>47</v>
      </c>
      <c r="J49">
        <v>0</v>
      </c>
    </row>
    <row r="50" spans="1:10" x14ac:dyDescent="0.25">
      <c r="A50" s="2">
        <v>48</v>
      </c>
      <c r="B50">
        <v>0</v>
      </c>
      <c r="E50" s="72">
        <v>48</v>
      </c>
      <c r="F50">
        <v>0</v>
      </c>
      <c r="I50" s="72">
        <v>48</v>
      </c>
      <c r="J50">
        <v>0</v>
      </c>
    </row>
    <row r="51" spans="1:10" x14ac:dyDescent="0.25">
      <c r="A51" s="2">
        <v>49</v>
      </c>
      <c r="B51">
        <v>0</v>
      </c>
      <c r="E51" s="72">
        <v>49</v>
      </c>
      <c r="F51">
        <v>0</v>
      </c>
      <c r="I51" s="72">
        <v>49</v>
      </c>
      <c r="J51">
        <v>0</v>
      </c>
    </row>
    <row r="52" spans="1:10" x14ac:dyDescent="0.25">
      <c r="A52" s="2">
        <v>50</v>
      </c>
      <c r="B52">
        <v>0</v>
      </c>
      <c r="E52" s="72">
        <v>50</v>
      </c>
      <c r="F52">
        <v>0</v>
      </c>
      <c r="I52" s="72">
        <v>50</v>
      </c>
      <c r="J52">
        <v>0</v>
      </c>
    </row>
    <row r="53" spans="1:10" x14ac:dyDescent="0.25">
      <c r="A53" s="2">
        <v>51</v>
      </c>
      <c r="B53">
        <v>0</v>
      </c>
      <c r="E53" s="72">
        <v>51</v>
      </c>
      <c r="F53">
        <v>0</v>
      </c>
      <c r="I53" s="72">
        <v>51</v>
      </c>
      <c r="J53">
        <v>0</v>
      </c>
    </row>
    <row r="54" spans="1:10" x14ac:dyDescent="0.25">
      <c r="A54" s="2">
        <v>52</v>
      </c>
      <c r="B54">
        <v>0</v>
      </c>
      <c r="E54" s="72">
        <v>52</v>
      </c>
      <c r="F54">
        <v>0</v>
      </c>
      <c r="I54" s="72">
        <v>52</v>
      </c>
      <c r="J54">
        <v>0</v>
      </c>
    </row>
    <row r="55" spans="1:10" x14ac:dyDescent="0.25">
      <c r="A55" s="2">
        <v>53</v>
      </c>
      <c r="B55">
        <v>0</v>
      </c>
      <c r="E55" s="72">
        <v>53</v>
      </c>
      <c r="F55">
        <v>0</v>
      </c>
      <c r="I55" s="72">
        <v>53</v>
      </c>
      <c r="J55">
        <v>0</v>
      </c>
    </row>
    <row r="56" spans="1:10" x14ac:dyDescent="0.25">
      <c r="A56" s="2">
        <v>54</v>
      </c>
      <c r="B56">
        <v>0</v>
      </c>
      <c r="E56" s="72">
        <v>54</v>
      </c>
      <c r="F56">
        <v>0</v>
      </c>
      <c r="I56" s="72">
        <v>54</v>
      </c>
      <c r="J56">
        <v>0</v>
      </c>
    </row>
    <row r="57" spans="1:10" x14ac:dyDescent="0.25">
      <c r="A57" s="2">
        <v>55</v>
      </c>
      <c r="B57">
        <v>0</v>
      </c>
      <c r="E57" s="72">
        <v>55</v>
      </c>
      <c r="F57">
        <v>0</v>
      </c>
      <c r="I57" s="72">
        <v>55</v>
      </c>
      <c r="J57">
        <v>0</v>
      </c>
    </row>
    <row r="58" spans="1:10" x14ac:dyDescent="0.25">
      <c r="A58" s="2">
        <v>56</v>
      </c>
      <c r="B58">
        <v>0</v>
      </c>
      <c r="E58" s="72">
        <v>56</v>
      </c>
      <c r="F58">
        <v>0</v>
      </c>
      <c r="I58" s="72">
        <v>56</v>
      </c>
      <c r="J58">
        <v>0</v>
      </c>
    </row>
    <row r="59" spans="1:10" x14ac:dyDescent="0.25">
      <c r="A59" s="2">
        <v>57</v>
      </c>
      <c r="B59">
        <v>0</v>
      </c>
      <c r="E59" s="72">
        <v>57</v>
      </c>
      <c r="F59">
        <v>0</v>
      </c>
      <c r="I59" s="72">
        <v>57</v>
      </c>
      <c r="J59">
        <v>0</v>
      </c>
    </row>
    <row r="60" spans="1:10" x14ac:dyDescent="0.25">
      <c r="A60" s="2">
        <v>58</v>
      </c>
      <c r="B60">
        <v>0</v>
      </c>
      <c r="E60" s="72">
        <v>58</v>
      </c>
      <c r="F60">
        <v>0</v>
      </c>
      <c r="I60" s="72">
        <v>58</v>
      </c>
      <c r="J60">
        <v>0</v>
      </c>
    </row>
    <row r="61" spans="1:10" x14ac:dyDescent="0.25">
      <c r="A61" s="2">
        <v>59</v>
      </c>
      <c r="B61">
        <v>0</v>
      </c>
      <c r="E61" s="72">
        <v>59</v>
      </c>
      <c r="F61">
        <v>0</v>
      </c>
      <c r="I61" s="72">
        <v>59</v>
      </c>
      <c r="J61">
        <v>0</v>
      </c>
    </row>
    <row r="62" spans="1:10" x14ac:dyDescent="0.25">
      <c r="A62" s="2">
        <v>60</v>
      </c>
      <c r="B62">
        <v>0</v>
      </c>
      <c r="E62" s="72">
        <v>60</v>
      </c>
      <c r="F62">
        <v>0</v>
      </c>
      <c r="I62" s="72">
        <v>60</v>
      </c>
      <c r="J62">
        <v>0</v>
      </c>
    </row>
    <row r="63" spans="1:10" x14ac:dyDescent="0.25">
      <c r="A63" s="2">
        <v>61</v>
      </c>
      <c r="B63">
        <v>0</v>
      </c>
      <c r="E63" s="72">
        <v>61</v>
      </c>
      <c r="F63">
        <v>0</v>
      </c>
      <c r="I63" s="72">
        <v>61</v>
      </c>
      <c r="J63">
        <v>0</v>
      </c>
    </row>
    <row r="64" spans="1:10" x14ac:dyDescent="0.25">
      <c r="A64" s="2">
        <v>62</v>
      </c>
      <c r="B64">
        <v>0</v>
      </c>
      <c r="E64" s="72">
        <v>62</v>
      </c>
      <c r="F64">
        <v>0</v>
      </c>
      <c r="I64" s="72">
        <v>62</v>
      </c>
      <c r="J64">
        <v>0</v>
      </c>
    </row>
    <row r="65" spans="1:10" x14ac:dyDescent="0.25">
      <c r="A65" s="2">
        <v>63</v>
      </c>
      <c r="B65">
        <v>0</v>
      </c>
      <c r="E65" s="72">
        <v>63</v>
      </c>
      <c r="F65">
        <v>0</v>
      </c>
      <c r="I65" s="72">
        <v>63</v>
      </c>
      <c r="J65">
        <v>0</v>
      </c>
    </row>
    <row r="66" spans="1:10" x14ac:dyDescent="0.25">
      <c r="A66" s="2">
        <v>64</v>
      </c>
      <c r="B66">
        <v>0</v>
      </c>
      <c r="E66" s="72">
        <v>64</v>
      </c>
      <c r="F66">
        <v>0</v>
      </c>
      <c r="I66" s="72">
        <v>64</v>
      </c>
      <c r="J66">
        <v>0</v>
      </c>
    </row>
    <row r="67" spans="1:10" x14ac:dyDescent="0.25">
      <c r="A67" s="2">
        <v>65</v>
      </c>
      <c r="B67">
        <v>0</v>
      </c>
      <c r="E67" s="72">
        <v>65</v>
      </c>
      <c r="F67">
        <v>0</v>
      </c>
      <c r="I67" s="72">
        <v>65</v>
      </c>
      <c r="J67">
        <v>0</v>
      </c>
    </row>
    <row r="68" spans="1:10" x14ac:dyDescent="0.25">
      <c r="A68" s="2">
        <v>66</v>
      </c>
      <c r="B68">
        <v>0</v>
      </c>
      <c r="E68" s="72">
        <v>66</v>
      </c>
      <c r="F68">
        <v>0</v>
      </c>
      <c r="I68" s="72">
        <v>66</v>
      </c>
      <c r="J68">
        <v>0</v>
      </c>
    </row>
    <row r="69" spans="1:10" x14ac:dyDescent="0.25">
      <c r="A69" s="2">
        <v>67</v>
      </c>
      <c r="B69">
        <v>0</v>
      </c>
      <c r="E69" s="72">
        <v>67</v>
      </c>
      <c r="F69">
        <v>0</v>
      </c>
      <c r="I69" s="72">
        <v>67</v>
      </c>
      <c r="J69">
        <v>0</v>
      </c>
    </row>
    <row r="70" spans="1:10" x14ac:dyDescent="0.25">
      <c r="A70" s="2">
        <v>68</v>
      </c>
      <c r="B70">
        <v>0</v>
      </c>
      <c r="E70" s="72">
        <v>68</v>
      </c>
      <c r="F70">
        <v>0</v>
      </c>
      <c r="I70" s="72">
        <v>68</v>
      </c>
      <c r="J70">
        <v>0</v>
      </c>
    </row>
    <row r="71" spans="1:10" x14ac:dyDescent="0.25">
      <c r="A71" s="2">
        <v>69</v>
      </c>
      <c r="B71">
        <v>0</v>
      </c>
      <c r="E71" s="72">
        <v>69</v>
      </c>
      <c r="F71">
        <v>0</v>
      </c>
      <c r="I71" s="72">
        <v>69</v>
      </c>
      <c r="J71">
        <v>0</v>
      </c>
    </row>
    <row r="72" spans="1:10" x14ac:dyDescent="0.25">
      <c r="A72" s="2">
        <v>70</v>
      </c>
      <c r="B72">
        <v>0</v>
      </c>
      <c r="E72" s="72">
        <v>70</v>
      </c>
      <c r="F72">
        <v>0</v>
      </c>
      <c r="I72" s="72">
        <v>70</v>
      </c>
      <c r="J72">
        <v>0</v>
      </c>
    </row>
    <row r="73" spans="1:10" x14ac:dyDescent="0.25">
      <c r="A73" s="2">
        <v>71</v>
      </c>
      <c r="B73">
        <v>0</v>
      </c>
      <c r="E73" s="72">
        <v>71</v>
      </c>
      <c r="F73">
        <v>0</v>
      </c>
      <c r="I73" s="72">
        <v>71</v>
      </c>
      <c r="J73">
        <v>0</v>
      </c>
    </row>
    <row r="74" spans="1:10" x14ac:dyDescent="0.25">
      <c r="A74" s="2">
        <v>72</v>
      </c>
      <c r="B74">
        <v>0</v>
      </c>
      <c r="E74" s="72">
        <v>72</v>
      </c>
      <c r="F74">
        <v>0</v>
      </c>
      <c r="I74" s="72">
        <v>72</v>
      </c>
      <c r="J74">
        <v>0</v>
      </c>
    </row>
    <row r="75" spans="1:10" x14ac:dyDescent="0.25">
      <c r="A75" s="2">
        <v>73</v>
      </c>
      <c r="B75">
        <v>0</v>
      </c>
      <c r="E75" s="72">
        <v>73</v>
      </c>
      <c r="F75">
        <v>0</v>
      </c>
      <c r="I75" s="72">
        <v>73</v>
      </c>
      <c r="J75">
        <v>0</v>
      </c>
    </row>
    <row r="76" spans="1:10" x14ac:dyDescent="0.25">
      <c r="A76" s="2"/>
    </row>
    <row r="77" spans="1:10" x14ac:dyDescent="0.25">
      <c r="A77" s="2"/>
    </row>
    <row r="78" spans="1:10" x14ac:dyDescent="0.25">
      <c r="A78" s="2"/>
    </row>
    <row r="79" spans="1:10" x14ac:dyDescent="0.25">
      <c r="A79" s="2"/>
    </row>
    <row r="80" spans="1:10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</sheetData>
  <sheetProtection password="D5AC" sheet="1" objects="1" scenarios="1"/>
  <mergeCells count="3">
    <mergeCell ref="A1:B1"/>
    <mergeCell ref="E1:F1"/>
    <mergeCell ref="I1:J1"/>
  </mergeCells>
  <pageMargins left="0.7" right="0.7" top="0.75" bottom="0.75" header="0.3" footer="0.3"/>
  <pageSetup scale="6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Niagara1</vt:lpstr>
      <vt:lpstr>Niagara2</vt:lpstr>
      <vt:lpstr>Oswego</vt:lpstr>
      <vt:lpstr>Niagara Cup</vt:lpstr>
      <vt:lpstr>Eastern Cup</vt:lpstr>
      <vt:lpstr>Lake Wide Cup</vt:lpstr>
      <vt:lpstr>Cup Points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dturner</dc:creator>
  <cp:lastModifiedBy>Spare2</cp:lastModifiedBy>
  <cp:lastPrinted>2014-05-25T20:23:25Z</cp:lastPrinted>
  <dcterms:created xsi:type="dcterms:W3CDTF">2011-10-14T18:34:57Z</dcterms:created>
  <dcterms:modified xsi:type="dcterms:W3CDTF">2014-05-25T22:50:55Z</dcterms:modified>
</cp:coreProperties>
</file>